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9015" activeTab="0"/>
  </bookViews>
  <sheets>
    <sheet name="Cadettes M 1" sheetId="1" r:id="rId1"/>
    <sheet name="Cadettes M 2" sheetId="2" r:id="rId2"/>
    <sheet name="Cadettes M 3" sheetId="3" r:id="rId3"/>
    <sheet name="Cadettes M 4" sheetId="4" r:id="rId4"/>
    <sheet name="Juniors F M 1" sheetId="5" r:id="rId5"/>
    <sheet name="Juniors F M 2" sheetId="6" r:id="rId6"/>
    <sheet name="+ 40 ans F DAN 1" sheetId="7" r:id="rId7"/>
    <sheet name="+ 40 ans F DAN 2" sheetId="8" r:id="rId8"/>
  </sheets>
  <definedNames>
    <definedName name="_xlnm.Print_Area" localSheetId="6">'+ 40 ans F DAN 1'!$C:$AI</definedName>
    <definedName name="_xlnm.Print_Area" localSheetId="7">'+ 40 ans F DAN 2'!$C:$AI</definedName>
    <definedName name="_xlnm.Print_Area" localSheetId="0">'Cadettes M 1'!$C:$AB</definedName>
    <definedName name="_xlnm.Print_Area" localSheetId="1">'Cadettes M 2'!$C:$AH</definedName>
    <definedName name="_xlnm.Print_Area" localSheetId="2">'Cadettes M 3'!$C:$V</definedName>
    <definedName name="_xlnm.Print_Area" localSheetId="3">'Cadettes M 4'!$C:$V</definedName>
    <definedName name="_xlnm.Print_Area" localSheetId="4">'Juniors F M 1'!$C:$V</definedName>
    <definedName name="_xlnm.Print_Area" localSheetId="5">'Juniors F M 2'!$C:$AA</definedName>
  </definedNames>
  <calcPr fullCalcOnLoad="1"/>
</workbook>
</file>

<file path=xl/sharedStrings.xml><?xml version="1.0" encoding="utf-8"?>
<sst xmlns="http://schemas.openxmlformats.org/spreadsheetml/2006/main" count="988" uniqueCount="193">
  <si>
    <t>N° de TAPIS</t>
  </si>
  <si>
    <t>Catégorie</t>
  </si>
  <si>
    <t>+ 40 ans F DAN 1</t>
  </si>
  <si>
    <t>Date:</t>
  </si>
  <si>
    <t>2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</si>
  <si>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</si>
  <si>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</si>
  <si>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</si>
  <si>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</si>
  <si>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</si>
  <si>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</si>
  <si>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</si>
  <si>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</si>
  <si>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</si>
  <si>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</si>
  <si>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</si>
  <si>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</si>
  <si>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</si>
  <si>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</si>
  <si>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</si>
  <si>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</si>
  <si>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</si>
  <si>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</si>
  <si>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</si>
  <si>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</si>
  <si>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</si>
  <si>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</si>
  <si>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</si>
  <si>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</si>
  <si>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</si>
  <si>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</si>
  <si>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</si>
  <si>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</si>
  <si>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</si>
  <si>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</si>
  <si>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1x2</t>
  </si>
  <si>
    <t>1x3</t>
  </si>
  <si>
    <t>2x8</t>
  </si>
  <si>
    <t>3x4</t>
  </si>
  <si>
    <t>4x6</t>
  </si>
  <si>
    <t>5x6</t>
  </si>
  <si>
    <t>5x7</t>
  </si>
  <si>
    <t>7x8</t>
  </si>
  <si>
    <t>BRE</t>
  </si>
  <si>
    <t>FROC Elodie</t>
  </si>
  <si>
    <t>1</t>
  </si>
  <si>
    <t>DOJO GUERCHAIS</t>
  </si>
  <si>
    <t>001</t>
  </si>
  <si>
    <t>000</t>
  </si>
  <si>
    <t>PDL</t>
  </si>
  <si>
    <t>PONTILLON Estelle</t>
  </si>
  <si>
    <t>U S C P M</t>
  </si>
  <si>
    <t>SIESS Violaine</t>
  </si>
  <si>
    <t>JUDO CLUB LES ROSIERS/LOIRE</t>
  </si>
  <si>
    <t>FRIBAULT Celine</t>
  </si>
  <si>
    <t>SHIN DOJO HERBLINOIS</t>
  </si>
  <si>
    <t>110</t>
  </si>
  <si>
    <t>020</t>
  </si>
  <si>
    <t>PIVETEAU Alexia</t>
  </si>
  <si>
    <t>AL JUDO CLUB MONTAIGU</t>
  </si>
  <si>
    <t>011</t>
  </si>
  <si>
    <t>100</t>
  </si>
  <si>
    <t>SIX Marianne</t>
  </si>
  <si>
    <t>NANTES NORD JUDO JUJITSU CLUB</t>
  </si>
  <si>
    <t>101</t>
  </si>
  <si>
    <t>D Halluin Solene</t>
  </si>
  <si>
    <t>JUDO CLUB DU MANS</t>
  </si>
  <si>
    <t>TBO</t>
  </si>
  <si>
    <t>GACHET Fanny</t>
  </si>
  <si>
    <t>JUDO CLUB TOURAINE</t>
  </si>
  <si>
    <t>000.A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</si>
  <si>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</si>
  <si>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</si>
  <si>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</si>
  <si>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</si>
  <si>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</si>
  <si>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</si>
  <si>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</si>
  <si>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</si>
  <si>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</si>
  <si>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</si>
  <si>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</si>
  <si>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</si>
  <si>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</si>
  <si>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Points</t>
  </si>
  <si>
    <t>T</t>
  </si>
  <si>
    <t>W</t>
  </si>
  <si>
    <t>I</t>
  </si>
  <si>
    <t>* case réservée au signataire</t>
  </si>
  <si>
    <t>Ordre réel des combats</t>
  </si>
  <si>
    <t>Rouge</t>
  </si>
  <si>
    <t>Blanc</t>
  </si>
  <si>
    <t>+ 40 ans F DAN 2</t>
  </si>
  <si>
    <t>MADEC Enora</t>
  </si>
  <si>
    <t>JC ANJOU</t>
  </si>
  <si>
    <t>GRANDISSON Katia</t>
  </si>
  <si>
    <t>J C DES MAUGES</t>
  </si>
  <si>
    <t>MORON Berengere</t>
  </si>
  <si>
    <t>ALLIANCE MAINE ET LOIRE JUDO</t>
  </si>
  <si>
    <t>LALANNE Nadege</t>
  </si>
  <si>
    <t>J.C.DE HERIC</t>
  </si>
  <si>
    <t>DAMANY Marine</t>
  </si>
  <si>
    <t>DOMLOUP SPORT SECTION JUDO</t>
  </si>
  <si>
    <t>000.2</t>
  </si>
  <si>
    <t>BELOUARD Claire</t>
  </si>
  <si>
    <t>JUDO CLUB LA MONTAGNE</t>
  </si>
  <si>
    <t>JOUTEAU Alexane</t>
  </si>
  <si>
    <t>JUDO CLUB LES HERBIERS</t>
  </si>
  <si>
    <t>110.2</t>
  </si>
  <si>
    <t>010</t>
  </si>
  <si>
    <t>DANOS Sandrine</t>
  </si>
  <si>
    <t>JUDO CHATEAU-RENAULT</t>
  </si>
  <si>
    <t>111</t>
  </si>
  <si>
    <t>Cadets F M 1</t>
  </si>
  <si>
    <t>3</t>
  </si>
  <si>
    <t>RESSEGUIER Morgane</t>
  </si>
  <si>
    <t>M</t>
  </si>
  <si>
    <t>J CLUB DU LAYON</t>
  </si>
  <si>
    <t>LEON Alicia</t>
  </si>
  <si>
    <t>J.C.ST GAULTIER</t>
  </si>
  <si>
    <t>MARTIN Maelle</t>
  </si>
  <si>
    <t>AIZENAY JUDO CLUB</t>
  </si>
  <si>
    <t>VANNIER Eloise</t>
  </si>
  <si>
    <t>U S VILLAINES JUHEL</t>
  </si>
  <si>
    <t>LEDROIT Camille</t>
  </si>
  <si>
    <t>DOJO PAIMBLOTIN</t>
  </si>
  <si>
    <t>BOISSEAU Lisa</t>
  </si>
  <si>
    <t>CARRERE Noemie</t>
  </si>
  <si>
    <t>J.C. DU BASSIN SAUMUROIS</t>
  </si>
  <si>
    <t>021</t>
  </si>
  <si>
    <t>Cadets F M 2</t>
  </si>
  <si>
    <t>MARCHOUX Anne-Lise</t>
  </si>
  <si>
    <t>J.C.DESCARTES</t>
  </si>
  <si>
    <t>PELLETIER Judickaelle</t>
  </si>
  <si>
    <t>DOJO SAVENAISIEN</t>
  </si>
  <si>
    <t>MASCIULEWICZ Laurie</t>
  </si>
  <si>
    <t>METAIS Julie</t>
  </si>
  <si>
    <t>IDF</t>
  </si>
  <si>
    <t>PENC Axelle</t>
  </si>
  <si>
    <t>JUDO CLUB ITTEVILLE (JCI)</t>
  </si>
  <si>
    <t>CHIRON Sarah</t>
  </si>
  <si>
    <t>DOJO CASTROGONTERIEN</t>
  </si>
  <si>
    <t>LHUILLIER Laura</t>
  </si>
  <si>
    <t>LEPILEUR Mathilde</t>
  </si>
  <si>
    <t>JUDO 85</t>
  </si>
  <si>
    <t>ROCHER Pauline</t>
  </si>
  <si>
    <t>J.C. RICHELAIS</t>
  </si>
  <si>
    <t>FORTIN Margot</t>
  </si>
  <si>
    <t>DUTERTRE Emmanuelle</t>
  </si>
  <si>
    <t>J C MONTREUIL JUIGNE</t>
  </si>
  <si>
    <t>MONJAL Chloe</t>
  </si>
  <si>
    <t>PAPIN Lucie</t>
  </si>
  <si>
    <t>US PRECIGNE</t>
  </si>
  <si>
    <t>GAREL Salome</t>
  </si>
  <si>
    <t>4</t>
  </si>
  <si>
    <t>JAMAUX Perrine</t>
  </si>
  <si>
    <t>AS NEUVILLE</t>
  </si>
  <si>
    <t>GOUJON Cloe</t>
  </si>
  <si>
    <t>012</t>
  </si>
  <si>
    <t>JOUZEL Marion</t>
  </si>
  <si>
    <t>STE LUCE JUDO-JUJITSU</t>
  </si>
  <si>
    <t>RAINE Elodie</t>
  </si>
  <si>
    <t>JUDO CLUB LA FLECHE</t>
  </si>
  <si>
    <t>BRAULT Victoria</t>
  </si>
  <si>
    <t>METAIRIE Gwenaelle</t>
  </si>
  <si>
    <t>UNION SPORTIVE CHANGE JUDO</t>
  </si>
  <si>
    <t>F</t>
  </si>
  <si>
    <t>Juniors F M 1</t>
  </si>
  <si>
    <t>MARTEAU Aurelia</t>
  </si>
  <si>
    <t>RAINE Marion</t>
  </si>
  <si>
    <t>CHARRIER Manon</t>
  </si>
  <si>
    <t>EVRE JUDO ST PIERRE LE MAY</t>
  </si>
  <si>
    <t>DRODE Fanny</t>
  </si>
  <si>
    <t>A.S. MONTLOUIS JUDO</t>
  </si>
  <si>
    <t>ABEL Dit Delamarque Ketty</t>
  </si>
  <si>
    <t>JC DUNOIS CHATEAUDUN</t>
  </si>
  <si>
    <t>GUICHARD Nolwenn</t>
  </si>
  <si>
    <t>102</t>
  </si>
  <si>
    <t>Juniors F M 2</t>
  </si>
  <si>
    <t>COTTINEAU Alexane</t>
  </si>
  <si>
    <t>JUDO CLUB HERBLINOIS</t>
  </si>
  <si>
    <t>GUITTENY Morgane</t>
  </si>
  <si>
    <t>ASB REZE</t>
  </si>
  <si>
    <t>002</t>
  </si>
  <si>
    <t>JACQUES Marie-Agnes</t>
  </si>
  <si>
    <t>ASPTT ANGERS JUDO</t>
  </si>
  <si>
    <t>ROMME Margot</t>
  </si>
  <si>
    <t>JC CHAMPAGNE CONLINOISE</t>
  </si>
  <si>
    <t>AUVIN Claire</t>
  </si>
  <si>
    <t>JUDO CLUB DE LA POSSONNIERE</t>
  </si>
  <si>
    <t>FOURNIER Le Ray Laure</t>
  </si>
  <si>
    <t>JUDO ATLANTIC CLUB</t>
  </si>
  <si>
    <t>MERITAN Lucile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</si>
</sst>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2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4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4" fillId="17" borderId="11" xfId="0" applyFont="1" applyFill="1" applyBorder="1" applyAlignment="1" applyProtection="1">
      <alignment horizontal="center" vertical="center"/>
      <protection hidden="1" locked="0"/>
    </xf>
    <xf numFmtId="0" fontId="24" fillId="17" borderId="13" xfId="0" applyFont="1" applyFill="1" applyBorder="1" applyAlignment="1" applyProtection="1">
      <alignment horizontal="center" vertical="center"/>
      <protection hidden="1" locked="0"/>
    </xf>
    <xf numFmtId="0" fontId="24" fillId="17" borderId="14" xfId="0" applyFont="1" applyFill="1" applyBorder="1" applyAlignment="1" applyProtection="1">
      <alignment horizontal="center" vertical="center"/>
      <protection hidden="1" locked="0"/>
    </xf>
    <xf numFmtId="0" fontId="24" fillId="23" borderId="14" xfId="0" applyFont="1" applyFill="1" applyBorder="1" applyAlignment="1" applyProtection="1">
      <alignment horizontal="center" vertical="center"/>
      <protection hidden="1" locked="0"/>
    </xf>
    <xf numFmtId="0" fontId="24" fillId="23" borderId="15" xfId="0" applyFont="1" applyFill="1" applyBorder="1" applyAlignment="1" applyProtection="1">
      <alignment horizontal="center" vertical="center"/>
      <protection hidden="1" locked="0"/>
    </xf>
    <xf numFmtId="0" fontId="24" fillId="24" borderId="14" xfId="0" applyFont="1" applyFill="1" applyBorder="1" applyAlignment="1" applyProtection="1">
      <alignment horizontal="center" vertical="center"/>
      <protection hidden="1" locked="0"/>
    </xf>
    <xf numFmtId="0" fontId="24" fillId="24" borderId="16" xfId="0" applyFont="1" applyFill="1" applyBorder="1" applyAlignment="1" applyProtection="1">
      <alignment horizontal="center" vertical="center"/>
      <protection hidden="1" locked="0"/>
    </xf>
    <xf numFmtId="0" fontId="24" fillId="25" borderId="11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49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20" borderId="11" xfId="0" applyNumberFormat="1" applyFont="1" applyFill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locked="0"/>
    </xf>
    <xf numFmtId="49" fontId="26" fillId="20" borderId="11" xfId="0" applyNumberFormat="1" applyFont="1" applyFill="1" applyBorder="1" applyAlignment="1" applyProtection="1">
      <alignment horizontal="center" vertical="center"/>
      <protection hidden="1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24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/>
      <protection hidden="1"/>
    </xf>
    <xf numFmtId="0" fontId="24" fillId="20" borderId="20" xfId="0" applyFont="1" applyFill="1" applyBorder="1" applyAlignment="1" applyProtection="1">
      <alignment horizontal="center" vertical="center"/>
      <protection hidden="1"/>
    </xf>
    <xf numFmtId="0" fontId="24" fillId="20" borderId="21" xfId="0" applyFont="1" applyFill="1" applyBorder="1" applyAlignment="1" applyProtection="1">
      <alignment horizontal="center" vertical="center"/>
      <protection hidden="1"/>
    </xf>
    <xf numFmtId="0" fontId="24" fillId="20" borderId="22" xfId="0" applyFont="1" applyFill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23" borderId="11" xfId="0" applyFont="1" applyFill="1" applyBorder="1" applyAlignment="1" applyProtection="1">
      <alignment horizontal="center" vertical="center"/>
      <protection hidden="1" locked="0"/>
    </xf>
    <xf numFmtId="0" fontId="18" fillId="26" borderId="11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hidden="1"/>
    </xf>
    <xf numFmtId="0" fontId="24" fillId="20" borderId="29" xfId="0" applyFont="1" applyFill="1" applyBorder="1" applyAlignment="1" applyProtection="1">
      <alignment horizontal="center" vertical="center"/>
      <protection hidden="1"/>
    </xf>
    <xf numFmtId="0" fontId="24" fillId="20" borderId="16" xfId="0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 shrinkToFit="1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horizontal="center" vertical="center"/>
      <protection hidden="1" locked="0"/>
    </xf>
    <xf numFmtId="0" fontId="24" fillId="17" borderId="15" xfId="0" applyFont="1" applyFill="1" applyBorder="1" applyAlignment="1" applyProtection="1">
      <alignment horizontal="center" vertical="center"/>
      <protection hidden="1" locked="0"/>
    </xf>
    <xf numFmtId="0" fontId="27" fillId="24" borderId="14" xfId="0" applyFont="1" applyFill="1" applyBorder="1" applyAlignment="1" applyProtection="1">
      <alignment horizontal="center" vertical="center"/>
      <protection hidden="1" locked="0"/>
    </xf>
    <xf numFmtId="0" fontId="24" fillId="17" borderId="16" xfId="0" applyFont="1" applyFill="1" applyBorder="1" applyAlignment="1" applyProtection="1">
      <alignment horizontal="center" vertical="center"/>
      <protection hidden="1" locked="0"/>
    </xf>
    <xf numFmtId="0" fontId="28" fillId="24" borderId="11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0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28" fillId="24" borderId="11" xfId="0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8" fillId="24" borderId="11" xfId="0" applyFont="1" applyFill="1" applyBorder="1" applyAlignment="1" applyProtection="1">
      <alignment horizontal="center" vertical="center" shrinkToFit="1"/>
      <protection hidden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1" borderId="3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9" fillId="0" borderId="11" xfId="0" applyFont="1" applyBorder="1" applyAlignment="1" applyProtection="1">
      <alignment vertical="center"/>
      <protection hidden="1" locked="0"/>
    </xf>
    <xf numFmtId="0" fontId="29" fillId="0" borderId="0" xfId="0" applyFont="1" applyAlignment="1" applyProtection="1">
      <alignment horizontal="center" vertical="center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2" fontId="24" fillId="0" borderId="0" xfId="0" applyNumberFormat="1" applyFont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hidden="1"/>
    </xf>
    <xf numFmtId="0" fontId="27" fillId="24" borderId="11" xfId="0" applyFont="1" applyFill="1" applyBorder="1" applyAlignment="1" applyProtection="1">
      <alignment horizontal="center" vertical="center"/>
      <protection hidden="1" locked="0"/>
    </xf>
    <xf numFmtId="0" fontId="21" fillId="20" borderId="24" xfId="0" applyFont="1" applyFill="1" applyBorder="1" applyAlignment="1" applyProtection="1">
      <alignment horizontal="center" vertical="center" wrapText="1"/>
      <protection hidden="1"/>
    </xf>
    <xf numFmtId="0" fontId="21" fillId="20" borderId="25" xfId="0" applyFont="1" applyFill="1" applyBorder="1" applyAlignment="1" applyProtection="1">
      <alignment horizontal="center" vertical="center" wrapText="1"/>
      <protection hidden="1"/>
    </xf>
    <xf numFmtId="0" fontId="21" fillId="20" borderId="32" xfId="0" applyFont="1" applyFill="1" applyBorder="1" applyAlignment="1" applyProtection="1">
      <alignment horizontal="center" vertical="center" wrapText="1"/>
      <protection hidden="1"/>
    </xf>
    <xf numFmtId="0" fontId="21" fillId="20" borderId="34" xfId="0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24" fillId="20" borderId="41" xfId="0" applyFont="1" applyFill="1" applyBorder="1" applyAlignment="1" applyProtection="1">
      <alignment horizontal="center" vertical="center" wrapText="1"/>
      <protection hidden="1"/>
    </xf>
    <xf numFmtId="0" fontId="24" fillId="20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24" fillId="0" borderId="45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18" fillId="24" borderId="39" xfId="0" applyFont="1" applyFill="1" applyBorder="1" applyAlignment="1" applyProtection="1">
      <alignment horizontal="center" vertical="center" wrapText="1"/>
      <protection hidden="1"/>
    </xf>
    <xf numFmtId="0" fontId="18" fillId="27" borderId="39" xfId="0" applyFont="1" applyFill="1" applyBorder="1" applyAlignment="1" applyProtection="1">
      <alignment horizontal="center" vertical="center" wrapText="1"/>
      <protection hidden="1"/>
    </xf>
    <xf numFmtId="0" fontId="18" fillId="27" borderId="38" xfId="0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/>
      <protection hidden="1"/>
    </xf>
    <xf numFmtId="0" fontId="18" fillId="27" borderId="37" xfId="0" applyFont="1" applyFill="1" applyBorder="1" applyAlignment="1" applyProtection="1">
      <alignment horizontal="center" vertical="center"/>
      <protection hidden="1"/>
    </xf>
    <xf numFmtId="0" fontId="18" fillId="27" borderId="38" xfId="0" applyFont="1" applyFill="1" applyBorder="1" applyAlignment="1" applyProtection="1">
      <alignment horizontal="center" vertical="center"/>
      <protection hidden="1"/>
    </xf>
    <xf numFmtId="0" fontId="18" fillId="0" borderId="40" xfId="0" applyFont="1" applyBorder="1" applyAlignment="1" applyProtection="1">
      <alignment horizontal="center" vertical="center" shrinkToFit="1"/>
      <protection hidden="1"/>
    </xf>
    <xf numFmtId="0" fontId="24" fillId="20" borderId="32" xfId="0" applyFont="1" applyFill="1" applyBorder="1" applyAlignment="1" applyProtection="1">
      <alignment horizontal="center" vertical="center" wrapText="1"/>
      <protection hidden="1"/>
    </xf>
    <xf numFmtId="0" fontId="24" fillId="20" borderId="34" xfId="0" applyFont="1" applyFill="1" applyBorder="1" applyAlignment="1" applyProtection="1">
      <alignment horizontal="center" vertical="center" wrapText="1"/>
      <protection hidden="1"/>
    </xf>
    <xf numFmtId="0" fontId="24" fillId="20" borderId="24" xfId="0" applyFont="1" applyFill="1" applyBorder="1" applyAlignment="1" applyProtection="1">
      <alignment horizontal="center" vertical="center" wrapText="1"/>
      <protection hidden="1"/>
    </xf>
    <xf numFmtId="0" fontId="24" fillId="20" borderId="25" xfId="0" applyFont="1" applyFill="1" applyBorder="1" applyAlignment="1" applyProtection="1">
      <alignment horizontal="center" vertical="center" wrapText="1"/>
      <protection hidden="1"/>
    </xf>
    <xf numFmtId="0" fontId="24" fillId="20" borderId="49" xfId="0" applyFont="1" applyFill="1" applyBorder="1" applyAlignment="1" applyProtection="1">
      <alignment horizontal="center" vertical="center" wrapText="1"/>
      <protection hidden="1"/>
    </xf>
    <xf numFmtId="0" fontId="24" fillId="20" borderId="50" xfId="0" applyFont="1" applyFill="1" applyBorder="1" applyAlignment="1" applyProtection="1">
      <alignment horizontal="center" vertical="center" wrapText="1"/>
      <protection hidden="1"/>
    </xf>
    <xf numFmtId="0" fontId="18" fillId="28" borderId="51" xfId="0" applyFont="1" applyFill="1" applyBorder="1" applyAlignment="1" applyProtection="1">
      <alignment horizontal="center" vertical="center"/>
      <protection hidden="1"/>
    </xf>
    <xf numFmtId="0" fontId="18" fillId="28" borderId="12" xfId="0" applyFont="1" applyFill="1" applyBorder="1" applyAlignment="1" applyProtection="1">
      <alignment horizontal="center" vertical="center" wrapText="1"/>
      <protection hidden="1"/>
    </xf>
    <xf numFmtId="0" fontId="18" fillId="28" borderId="51" xfId="0" applyFont="1" applyFill="1" applyBorder="1" applyAlignment="1" applyProtection="1">
      <alignment horizontal="center" vertical="center" wrapText="1"/>
      <protection hidden="1"/>
    </xf>
    <xf numFmtId="0" fontId="18" fillId="28" borderId="23" xfId="0" applyFont="1" applyFill="1" applyBorder="1" applyAlignment="1" applyProtection="1">
      <alignment horizontal="center" vertical="center" wrapText="1"/>
      <protection hidden="1"/>
    </xf>
    <xf numFmtId="0" fontId="18" fillId="0" borderId="39" xfId="0" applyFont="1" applyFill="1" applyBorder="1" applyAlignment="1" applyProtection="1">
      <alignment horizontal="center" vertical="center" wrapText="1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4" fillId="20" borderId="52" xfId="0" applyFont="1" applyFill="1" applyBorder="1" applyAlignment="1" applyProtection="1">
      <alignment horizontal="center" vertical="center" wrapText="1"/>
      <protection hidden="1"/>
    </xf>
    <xf numFmtId="0" fontId="24" fillId="20" borderId="21" xfId="0" applyFont="1" applyFill="1" applyBorder="1" applyAlignment="1" applyProtection="1">
      <alignment horizontal="center" vertical="center" wrapText="1"/>
      <protection hidden="1"/>
    </xf>
    <xf numFmtId="0" fontId="18" fillId="24" borderId="37" xfId="0" applyFont="1" applyFill="1" applyBorder="1" applyAlignment="1" applyProtection="1">
      <alignment horizontal="center" vertical="center"/>
      <protection hidden="1"/>
    </xf>
    <xf numFmtId="0" fontId="18" fillId="24" borderId="38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="81" zoomScaleNormal="81" workbookViewId="0" topLeftCell="C8">
      <pane xSplit="5" ySplit="1" topLeftCell="H9" activePane="bottomRight" state="frozen"/>
      <selection pane="topLeft" activeCell="H32" sqref="H31:H32"/>
      <selection pane="topRight" activeCell="H8" sqref="H8"/>
      <selection pane="bottomLeft" activeCell="H32" sqref="H31:H32"/>
      <selection pane="bottomRight" activeCell="R18" sqref="R18:S1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01" bestFit="1" customWidth="1"/>
    <col min="4" max="4" width="29.28125" style="1" customWidth="1"/>
    <col min="5" max="5" width="3.140625" style="1" customWidth="1"/>
    <col min="6" max="6" width="7.7109375" style="86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83">
        <v>7</v>
      </c>
      <c r="D1" s="3"/>
      <c r="E1" s="3"/>
      <c r="F1" s="84"/>
      <c r="G1" s="3"/>
      <c r="H1" s="3"/>
      <c r="I1" s="3"/>
      <c r="J1" s="3"/>
      <c r="K1" s="3"/>
      <c r="L1" s="3"/>
      <c r="M1" s="3"/>
      <c r="N1" s="3"/>
      <c r="O1" s="3"/>
      <c r="P1" s="129" t="s">
        <v>0</v>
      </c>
      <c r="Q1" s="129"/>
      <c r="R1" s="129"/>
      <c r="S1" s="3"/>
      <c r="T1" s="3"/>
      <c r="U1" s="3"/>
      <c r="V1" s="3"/>
      <c r="W1" s="4"/>
      <c r="X1" s="4"/>
    </row>
    <row r="2" spans="3:19" ht="16.5" customHeight="1" thickBot="1">
      <c r="C2" s="6"/>
      <c r="D2" s="3"/>
      <c r="E2" s="3"/>
      <c r="F2" s="7" t="s">
        <v>1</v>
      </c>
      <c r="G2" s="85" t="s">
        <v>113</v>
      </c>
      <c r="H2" s="3">
        <v>1</v>
      </c>
      <c r="I2" s="3"/>
      <c r="J2" s="9" t="s">
        <v>3</v>
      </c>
      <c r="K2" s="130">
        <f ca="1">TODAY()</f>
        <v>41584</v>
      </c>
      <c r="L2" s="130"/>
      <c r="M2" s="130"/>
      <c r="N2" s="130"/>
      <c r="O2" s="3"/>
      <c r="P2" s="131" t="s">
        <v>114</v>
      </c>
      <c r="Q2" s="131"/>
      <c r="R2" s="133"/>
      <c r="S2" s="12"/>
    </row>
    <row r="3" spans="3:19" ht="13.5" customHeight="1" thickBot="1">
      <c r="C3" s="6"/>
      <c r="D3" s="3"/>
      <c r="E3" s="3"/>
      <c r="F3" s="84"/>
      <c r="G3" s="3"/>
      <c r="H3" s="3"/>
      <c r="I3" s="3"/>
      <c r="J3" s="3"/>
      <c r="K3" s="3"/>
      <c r="L3" s="3"/>
      <c r="M3" s="3"/>
      <c r="N3" s="3"/>
      <c r="O3" s="3"/>
      <c r="P3" s="132"/>
      <c r="Q3" s="132"/>
      <c r="R3" s="134"/>
      <c r="S3" s="3"/>
    </row>
    <row r="4" spans="3:24" ht="12.75">
      <c r="C4" s="6"/>
      <c r="D4" s="3"/>
      <c r="E4" s="3"/>
      <c r="G4" s="12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3:24" ht="12.75">
      <c r="C5" s="6"/>
      <c r="D5" s="3"/>
      <c r="E5" s="3"/>
      <c r="F5" s="10" t="s">
        <v>6</v>
      </c>
      <c r="G5" s="127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</row>
    <row r="6" spans="3:24" ht="12.75">
      <c r="C6" s="6"/>
      <c r="D6" s="3"/>
      <c r="E6" s="3"/>
      <c r="F6" s="84"/>
      <c r="G6" s="128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4"/>
      <c r="X6" s="4"/>
    </row>
    <row r="8" spans="1:28" ht="19.5" customHeight="1">
      <c r="A8" s="15" t="s">
        <v>8</v>
      </c>
      <c r="B8" s="15" t="s">
        <v>9</v>
      </c>
      <c r="C8" s="14" t="s">
        <v>10</v>
      </c>
      <c r="D8" s="14" t="s">
        <v>11</v>
      </c>
      <c r="E8" s="87" t="s">
        <v>12</v>
      </c>
      <c r="F8" s="14" t="s">
        <v>13</v>
      </c>
      <c r="G8" s="14" t="s">
        <v>14</v>
      </c>
      <c r="H8" s="17" t="s">
        <v>20</v>
      </c>
      <c r="I8" s="17" t="s">
        <v>22</v>
      </c>
      <c r="J8" s="17" t="s">
        <v>28</v>
      </c>
      <c r="K8" s="17" t="s">
        <v>35</v>
      </c>
      <c r="L8" s="17" t="s">
        <v>32</v>
      </c>
      <c r="M8" s="17" t="s">
        <v>17</v>
      </c>
      <c r="N8" s="17" t="s">
        <v>23</v>
      </c>
      <c r="O8" s="17" t="s">
        <v>36</v>
      </c>
      <c r="P8" s="17" t="s">
        <v>39</v>
      </c>
      <c r="Q8" s="17" t="s">
        <v>41</v>
      </c>
      <c r="R8" s="17" t="s">
        <v>16</v>
      </c>
      <c r="S8" s="17" t="s">
        <v>15</v>
      </c>
      <c r="T8" s="17" t="s">
        <v>40</v>
      </c>
      <c r="U8" s="17" t="s">
        <v>26</v>
      </c>
      <c r="V8" s="17" t="s">
        <v>25</v>
      </c>
      <c r="W8" s="88" t="s">
        <v>19</v>
      </c>
      <c r="X8" s="17" t="s">
        <v>34</v>
      </c>
      <c r="Y8" s="24" t="s">
        <v>24</v>
      </c>
      <c r="Z8" s="24" t="s">
        <v>30</v>
      </c>
      <c r="AA8" s="24" t="s">
        <v>31</v>
      </c>
      <c r="AB8" s="24" t="s">
        <v>38</v>
      </c>
    </row>
    <row r="9" spans="1:28" ht="34.5" customHeight="1">
      <c r="A9" s="26" t="s">
        <v>49</v>
      </c>
      <c r="B9" s="26">
        <v>49</v>
      </c>
      <c r="C9" s="27">
        <f aca="true" ca="1" t="shared" si="0" ref="C9:C15">OFFSET(C9,9,0)</f>
        <v>1</v>
      </c>
      <c r="D9" s="89" t="s">
        <v>115</v>
      </c>
      <c r="E9" s="26" t="s">
        <v>116</v>
      </c>
      <c r="F9" s="26">
        <v>53</v>
      </c>
      <c r="G9" s="29" t="s">
        <v>117</v>
      </c>
      <c r="H9" s="31"/>
      <c r="I9" s="31"/>
      <c r="J9" s="31"/>
      <c r="K9" s="32" t="s">
        <v>48</v>
      </c>
      <c r="L9" s="31"/>
      <c r="M9" s="31"/>
      <c r="N9" s="31"/>
      <c r="O9" s="32" t="s">
        <v>109</v>
      </c>
      <c r="P9" s="31"/>
      <c r="Q9" s="31"/>
      <c r="R9" s="31"/>
      <c r="S9" s="32" t="s">
        <v>61</v>
      </c>
      <c r="T9" s="31"/>
      <c r="U9" s="31"/>
      <c r="V9" s="31"/>
      <c r="W9" s="32"/>
      <c r="X9" s="31"/>
      <c r="Y9" s="90"/>
      <c r="Z9" s="90"/>
      <c r="AA9" s="31"/>
      <c r="AB9" s="31"/>
    </row>
    <row r="10" spans="1:28" ht="34.5" customHeight="1">
      <c r="A10" s="26" t="s">
        <v>67</v>
      </c>
      <c r="B10" s="26">
        <v>36</v>
      </c>
      <c r="C10" s="27">
        <f ca="1" t="shared" si="0"/>
        <v>2</v>
      </c>
      <c r="D10" s="89" t="s">
        <v>118</v>
      </c>
      <c r="E10" s="26" t="s">
        <v>116</v>
      </c>
      <c r="F10" s="26">
        <v>45</v>
      </c>
      <c r="G10" s="29" t="s">
        <v>119</v>
      </c>
      <c r="H10" s="32" t="s">
        <v>57</v>
      </c>
      <c r="I10" s="31"/>
      <c r="J10" s="31"/>
      <c r="K10" s="32" t="s">
        <v>48</v>
      </c>
      <c r="L10" s="31"/>
      <c r="M10" s="31"/>
      <c r="N10" s="32" t="s">
        <v>64</v>
      </c>
      <c r="O10" s="31"/>
      <c r="P10" s="31"/>
      <c r="Q10" s="31"/>
      <c r="R10" s="32" t="s">
        <v>61</v>
      </c>
      <c r="S10" s="31"/>
      <c r="T10" s="31"/>
      <c r="U10" s="31"/>
      <c r="V10" s="32" t="s">
        <v>61</v>
      </c>
      <c r="W10" s="31"/>
      <c r="X10" s="31"/>
      <c r="Y10" s="31"/>
      <c r="Z10" s="31"/>
      <c r="AA10" s="90"/>
      <c r="AB10" s="31"/>
    </row>
    <row r="11" spans="1:28" ht="34.5" customHeight="1">
      <c r="A11" s="26" t="s">
        <v>49</v>
      </c>
      <c r="B11" s="26">
        <v>85</v>
      </c>
      <c r="C11" s="27">
        <f ca="1" t="shared" si="0"/>
        <v>3</v>
      </c>
      <c r="D11" s="89" t="s">
        <v>120</v>
      </c>
      <c r="E11" s="26" t="s">
        <v>116</v>
      </c>
      <c r="F11" s="26">
        <v>49</v>
      </c>
      <c r="G11" s="29" t="s">
        <v>121</v>
      </c>
      <c r="H11" s="31"/>
      <c r="I11" s="32" t="s">
        <v>48</v>
      </c>
      <c r="J11" s="31"/>
      <c r="K11" s="31"/>
      <c r="L11" s="32" t="s">
        <v>61</v>
      </c>
      <c r="M11" s="31"/>
      <c r="N11" s="31"/>
      <c r="O11" s="32" t="s">
        <v>48</v>
      </c>
      <c r="P11" s="31"/>
      <c r="Q11" s="31"/>
      <c r="R11" s="32" t="s">
        <v>109</v>
      </c>
      <c r="S11" s="31"/>
      <c r="T11" s="31"/>
      <c r="U11" s="32" t="s">
        <v>57</v>
      </c>
      <c r="V11" s="31"/>
      <c r="W11" s="31"/>
      <c r="X11" s="31"/>
      <c r="Y11" s="31"/>
      <c r="Z11" s="31"/>
      <c r="AA11" s="31"/>
      <c r="AB11" s="90"/>
    </row>
    <row r="12" spans="1:28" ht="34.5" customHeight="1">
      <c r="A12" s="26" t="s">
        <v>49</v>
      </c>
      <c r="B12" s="26">
        <v>53</v>
      </c>
      <c r="C12" s="27">
        <f ca="1" t="shared" si="0"/>
        <v>4</v>
      </c>
      <c r="D12" s="89" t="s">
        <v>122</v>
      </c>
      <c r="E12" s="26" t="s">
        <v>116</v>
      </c>
      <c r="F12" s="26">
        <v>49</v>
      </c>
      <c r="G12" s="29" t="s">
        <v>123</v>
      </c>
      <c r="H12" s="31"/>
      <c r="I12" s="31"/>
      <c r="J12" s="32" t="s">
        <v>109</v>
      </c>
      <c r="K12" s="31"/>
      <c r="L12" s="31"/>
      <c r="M12" s="32" t="s">
        <v>48</v>
      </c>
      <c r="N12" s="31"/>
      <c r="O12" s="31"/>
      <c r="P12" s="32" t="s">
        <v>61</v>
      </c>
      <c r="Q12" s="31"/>
      <c r="R12" s="31"/>
      <c r="S12" s="32" t="s">
        <v>48</v>
      </c>
      <c r="T12" s="31"/>
      <c r="U12" s="31"/>
      <c r="V12" s="32" t="s">
        <v>48</v>
      </c>
      <c r="W12" s="31"/>
      <c r="X12" s="31"/>
      <c r="Y12" s="31"/>
      <c r="Z12" s="31"/>
      <c r="AA12" s="31"/>
      <c r="AB12" s="90"/>
    </row>
    <row r="13" spans="1:28" ht="34.5" customHeight="1">
      <c r="A13" s="26" t="s">
        <v>49</v>
      </c>
      <c r="B13" s="26">
        <v>44</v>
      </c>
      <c r="C13" s="27">
        <f ca="1" t="shared" si="0"/>
        <v>5</v>
      </c>
      <c r="D13" s="28" t="s">
        <v>124</v>
      </c>
      <c r="E13" s="26" t="s">
        <v>116</v>
      </c>
      <c r="F13" s="26">
        <v>50</v>
      </c>
      <c r="G13" s="29" t="s">
        <v>125</v>
      </c>
      <c r="H13" s="31"/>
      <c r="I13" s="32" t="s">
        <v>48</v>
      </c>
      <c r="J13" s="31"/>
      <c r="K13" s="31"/>
      <c r="L13" s="31"/>
      <c r="M13" s="32" t="s">
        <v>48</v>
      </c>
      <c r="N13" s="31"/>
      <c r="O13" s="31"/>
      <c r="P13" s="31"/>
      <c r="Q13" s="32" t="s">
        <v>47</v>
      </c>
      <c r="R13" s="31"/>
      <c r="S13" s="31"/>
      <c r="T13" s="32" t="s">
        <v>64</v>
      </c>
      <c r="U13" s="31"/>
      <c r="V13" s="31"/>
      <c r="W13" s="32"/>
      <c r="X13" s="31"/>
      <c r="Y13" s="31"/>
      <c r="Z13" s="31"/>
      <c r="AA13" s="90"/>
      <c r="AB13" s="31"/>
    </row>
    <row r="14" spans="1:28" ht="34.5" customHeight="1">
      <c r="A14" s="26" t="s">
        <v>67</v>
      </c>
      <c r="B14" s="26">
        <v>37</v>
      </c>
      <c r="C14" s="27">
        <f ca="1" t="shared" si="0"/>
        <v>6</v>
      </c>
      <c r="D14" s="89" t="s">
        <v>126</v>
      </c>
      <c r="E14" s="26" t="s">
        <v>116</v>
      </c>
      <c r="F14" s="26">
        <v>52</v>
      </c>
      <c r="G14" s="29" t="s">
        <v>111</v>
      </c>
      <c r="H14" s="32" t="s">
        <v>48</v>
      </c>
      <c r="I14" s="31"/>
      <c r="J14" s="31"/>
      <c r="K14" s="31"/>
      <c r="L14" s="32" t="s">
        <v>48</v>
      </c>
      <c r="M14" s="31"/>
      <c r="N14" s="31"/>
      <c r="O14" s="31"/>
      <c r="P14" s="32" t="s">
        <v>48</v>
      </c>
      <c r="Q14" s="31"/>
      <c r="R14" s="31"/>
      <c r="S14" s="31"/>
      <c r="T14" s="32" t="s">
        <v>48</v>
      </c>
      <c r="U14" s="31"/>
      <c r="V14" s="31"/>
      <c r="W14" s="31"/>
      <c r="X14" s="32" t="s">
        <v>47</v>
      </c>
      <c r="Y14" s="90"/>
      <c r="Z14" s="31"/>
      <c r="AA14" s="31"/>
      <c r="AB14" s="31"/>
    </row>
    <row r="15" spans="1:28" ht="34.5" customHeight="1">
      <c r="A15" s="26" t="s">
        <v>49</v>
      </c>
      <c r="B15" s="26">
        <v>49</v>
      </c>
      <c r="C15" s="27">
        <f ca="1" t="shared" si="0"/>
        <v>7</v>
      </c>
      <c r="D15" s="89" t="s">
        <v>127</v>
      </c>
      <c r="E15" s="26" t="s">
        <v>116</v>
      </c>
      <c r="F15" s="26">
        <v>53</v>
      </c>
      <c r="G15" s="29" t="s">
        <v>128</v>
      </c>
      <c r="H15" s="31"/>
      <c r="I15" s="31"/>
      <c r="J15" s="32" t="s">
        <v>103</v>
      </c>
      <c r="K15" s="31"/>
      <c r="L15" s="31"/>
      <c r="M15" s="31"/>
      <c r="N15" s="32" t="s">
        <v>48</v>
      </c>
      <c r="O15" s="31"/>
      <c r="P15" s="31"/>
      <c r="Q15" s="32" t="s">
        <v>61</v>
      </c>
      <c r="R15" s="31"/>
      <c r="S15" s="31"/>
      <c r="T15" s="31"/>
      <c r="U15" s="32" t="s">
        <v>48</v>
      </c>
      <c r="V15" s="31"/>
      <c r="W15" s="31"/>
      <c r="X15" s="32" t="s">
        <v>129</v>
      </c>
      <c r="Y15" s="31"/>
      <c r="Z15" s="90"/>
      <c r="AA15" s="31"/>
      <c r="AB15" s="31"/>
    </row>
    <row r="16" spans="3:24" ht="24" customHeight="1" thickBot="1">
      <c r="C16" s="39"/>
      <c r="D16" s="40"/>
      <c r="E16" s="40"/>
      <c r="F16" s="40"/>
      <c r="G16" s="40"/>
      <c r="H16" s="41"/>
      <c r="I16" s="41"/>
      <c r="J16" s="41"/>
      <c r="K16" s="41"/>
      <c r="L16" s="41"/>
      <c r="M16" s="147" t="s">
        <v>71</v>
      </c>
      <c r="N16" s="147"/>
      <c r="O16" s="147"/>
      <c r="P16" s="147"/>
      <c r="Q16" s="41"/>
      <c r="R16" s="41"/>
      <c r="S16" s="41"/>
      <c r="T16" s="41"/>
      <c r="U16" s="41"/>
      <c r="V16" s="154"/>
      <c r="W16" s="154"/>
      <c r="X16" s="154"/>
    </row>
    <row r="17" spans="1:24" ht="27.75" customHeight="1" thickBot="1">
      <c r="A17" s="15" t="s">
        <v>8</v>
      </c>
      <c r="B17" s="15" t="s">
        <v>9</v>
      </c>
      <c r="C17" s="14" t="s">
        <v>10</v>
      </c>
      <c r="D17" s="15" t="s">
        <v>11</v>
      </c>
      <c r="E17" s="87" t="s">
        <v>12</v>
      </c>
      <c r="F17" s="43" t="s">
        <v>72</v>
      </c>
      <c r="G17" s="44" t="s">
        <v>14</v>
      </c>
      <c r="H17" s="45" t="s">
        <v>73</v>
      </c>
      <c r="I17" s="46" t="s">
        <v>74</v>
      </c>
      <c r="J17" s="46" t="s">
        <v>75</v>
      </c>
      <c r="K17" s="46" t="s">
        <v>76</v>
      </c>
      <c r="L17" s="48" t="s">
        <v>77</v>
      </c>
      <c r="M17" s="45" t="s">
        <v>78</v>
      </c>
      <c r="N17" s="46" t="s">
        <v>79</v>
      </c>
      <c r="O17" s="152" t="s">
        <v>80</v>
      </c>
      <c r="P17" s="153"/>
      <c r="Q17" s="49" t="s">
        <v>81</v>
      </c>
      <c r="R17" s="114" t="s">
        <v>82</v>
      </c>
      <c r="S17" s="144"/>
      <c r="T17" s="62"/>
      <c r="U17" s="155" t="s">
        <v>83</v>
      </c>
      <c r="V17" s="156"/>
      <c r="W17" s="156"/>
      <c r="X17" s="157"/>
    </row>
    <row r="18" spans="1:24" ht="25.5" customHeight="1">
      <c r="A18" s="26" t="str">
        <f aca="true" ca="1" t="shared" si="1" ref="A18:B24">OFFSET(A18,-9,0)</f>
        <v>PDL</v>
      </c>
      <c r="B18" s="26">
        <f ca="1" t="shared" si="1"/>
        <v>49</v>
      </c>
      <c r="C18" s="13">
        <v>1</v>
      </c>
      <c r="D18" s="91" t="str">
        <f aca="true" ca="1" t="shared" si="2" ref="D18:E24">OFFSET(D18,-9,0)</f>
        <v>RESSEGUIER Morgane</v>
      </c>
      <c r="E18" s="26" t="str">
        <f ca="1" t="shared" si="2"/>
        <v>M</v>
      </c>
      <c r="F18" s="26">
        <v>87</v>
      </c>
      <c r="G18" s="26" t="str">
        <f aca="true" ca="1" t="shared" si="3" ref="G18:G24">OFFSET(G18,-9,0)</f>
        <v>J CLUB DU LAYON</v>
      </c>
      <c r="H18" s="50">
        <v>0</v>
      </c>
      <c r="I18" s="51">
        <v>7</v>
      </c>
      <c r="J18" s="51">
        <v>10</v>
      </c>
      <c r="K18" s="51">
        <f>IF(M18&lt;&gt;"","-","")</f>
      </c>
      <c r="L18" s="52">
        <f>IF(M18&lt;&gt;"","-","")</f>
      </c>
      <c r="M18" s="92"/>
      <c r="N18" s="93"/>
      <c r="O18" s="124">
        <f aca="true" t="shared" si="4" ref="O18:O24">SUM(H18:N18)</f>
        <v>17</v>
      </c>
      <c r="P18" s="125"/>
      <c r="Q18" s="49"/>
      <c r="R18" s="145">
        <f aca="true" ca="1" t="shared" si="5" ref="R18:R24">SUM(OFFSET(R18,0,-12),OFFSET(R18,0,-3))</f>
        <v>104</v>
      </c>
      <c r="S18" s="146"/>
      <c r="T18" s="62"/>
      <c r="U18" s="82" t="s">
        <v>24</v>
      </c>
      <c r="V18" s="82" t="s">
        <v>30</v>
      </c>
      <c r="W18" s="60" t="s">
        <v>31</v>
      </c>
      <c r="X18" s="82" t="s">
        <v>38</v>
      </c>
    </row>
    <row r="19" spans="1:24" ht="25.5" customHeight="1">
      <c r="A19" s="26" t="str">
        <f ca="1" t="shared" si="1"/>
        <v>TBO</v>
      </c>
      <c r="B19" s="26">
        <f ca="1" t="shared" si="1"/>
        <v>36</v>
      </c>
      <c r="C19" s="13">
        <v>2</v>
      </c>
      <c r="D19" s="91" t="str">
        <f ca="1" t="shared" si="2"/>
        <v>LEON Alicia</v>
      </c>
      <c r="E19" s="26" t="str">
        <f ca="1" t="shared" si="2"/>
        <v>M</v>
      </c>
      <c r="F19" s="26">
        <v>60</v>
      </c>
      <c r="G19" s="26" t="str">
        <f ca="1" t="shared" si="3"/>
        <v>J.C.ST GAULTIER</v>
      </c>
      <c r="H19" s="50">
        <v>10</v>
      </c>
      <c r="I19" s="51">
        <v>0</v>
      </c>
      <c r="J19" s="51">
        <v>10</v>
      </c>
      <c r="K19" s="51">
        <v>10</v>
      </c>
      <c r="L19" s="52">
        <v>10</v>
      </c>
      <c r="M19" s="94" t="s">
        <v>85</v>
      </c>
      <c r="N19" s="95"/>
      <c r="O19" s="150">
        <f t="shared" si="4"/>
        <v>40</v>
      </c>
      <c r="P19" s="151"/>
      <c r="Q19" s="49"/>
      <c r="R19" s="145">
        <f ca="1" t="shared" si="5"/>
        <v>100</v>
      </c>
      <c r="S19" s="146"/>
      <c r="T19" s="62"/>
      <c r="U19" s="5"/>
      <c r="V19" s="5"/>
      <c r="W19" s="5"/>
      <c r="X19" s="5"/>
    </row>
    <row r="20" spans="1:24" ht="25.5" customHeight="1">
      <c r="A20" s="26" t="str">
        <f ca="1" t="shared" si="1"/>
        <v>PDL</v>
      </c>
      <c r="B20" s="26">
        <f ca="1" t="shared" si="1"/>
        <v>85</v>
      </c>
      <c r="C20" s="13">
        <v>3</v>
      </c>
      <c r="D20" s="91" t="str">
        <f ca="1" t="shared" si="2"/>
        <v>MARTIN Maelle</v>
      </c>
      <c r="E20" s="26" t="str">
        <f ca="1" t="shared" si="2"/>
        <v>M</v>
      </c>
      <c r="F20" s="26">
        <v>80</v>
      </c>
      <c r="G20" s="26" t="str">
        <f ca="1" t="shared" si="3"/>
        <v>AIZENAY JUDO CLUB</v>
      </c>
      <c r="H20" s="50">
        <v>0</v>
      </c>
      <c r="I20" s="51">
        <v>10</v>
      </c>
      <c r="J20" s="51">
        <v>0</v>
      </c>
      <c r="K20" s="51">
        <v>0</v>
      </c>
      <c r="L20" s="52">
        <v>10</v>
      </c>
      <c r="M20" s="94" t="s">
        <v>85</v>
      </c>
      <c r="N20" s="95"/>
      <c r="O20" s="150">
        <f t="shared" si="4"/>
        <v>20</v>
      </c>
      <c r="P20" s="151"/>
      <c r="Q20" s="49"/>
      <c r="R20" s="145">
        <f ca="1" t="shared" si="5"/>
        <v>100</v>
      </c>
      <c r="S20" s="146"/>
      <c r="T20" s="62"/>
      <c r="U20" s="41"/>
      <c r="V20" s="41"/>
      <c r="W20" s="41"/>
      <c r="X20" s="41"/>
    </row>
    <row r="21" spans="1:24" ht="25.5" customHeight="1">
      <c r="A21" s="26" t="str">
        <f ca="1" t="shared" si="1"/>
        <v>PDL</v>
      </c>
      <c r="B21" s="26">
        <f ca="1" t="shared" si="1"/>
        <v>53</v>
      </c>
      <c r="C21" s="13">
        <v>4</v>
      </c>
      <c r="D21" s="91" t="str">
        <f ca="1" t="shared" si="2"/>
        <v>VANNIER Eloise</v>
      </c>
      <c r="E21" s="26" t="str">
        <f ca="1" t="shared" si="2"/>
        <v>M</v>
      </c>
      <c r="F21" s="26">
        <v>27</v>
      </c>
      <c r="G21" s="26" t="str">
        <f ca="1" t="shared" si="3"/>
        <v>U S VILLAINES JUHEL</v>
      </c>
      <c r="H21" s="50">
        <v>7</v>
      </c>
      <c r="I21" s="51">
        <v>0</v>
      </c>
      <c r="J21" s="51">
        <v>10</v>
      </c>
      <c r="K21" s="51">
        <v>0</v>
      </c>
      <c r="L21" s="52">
        <v>0</v>
      </c>
      <c r="M21" s="94"/>
      <c r="N21" s="95"/>
      <c r="O21" s="150">
        <f t="shared" si="4"/>
        <v>17</v>
      </c>
      <c r="P21" s="151"/>
      <c r="Q21" s="49"/>
      <c r="R21" s="114">
        <f ca="1" t="shared" si="5"/>
        <v>44</v>
      </c>
      <c r="S21" s="144"/>
      <c r="T21" s="62"/>
      <c r="U21" s="5"/>
      <c r="V21" s="5"/>
      <c r="W21" s="5"/>
      <c r="X21" s="5"/>
    </row>
    <row r="22" spans="1:24" ht="25.5" customHeight="1" thickBot="1">
      <c r="A22" s="26" t="str">
        <f ca="1" t="shared" si="1"/>
        <v>PDL</v>
      </c>
      <c r="B22" s="26">
        <f ca="1" t="shared" si="1"/>
        <v>44</v>
      </c>
      <c r="C22" s="13">
        <v>5</v>
      </c>
      <c r="D22" s="26" t="str">
        <f ca="1" t="shared" si="2"/>
        <v>LEDROIT Camille</v>
      </c>
      <c r="E22" s="26" t="str">
        <f ca="1" t="shared" si="2"/>
        <v>M</v>
      </c>
      <c r="F22" s="26">
        <v>0</v>
      </c>
      <c r="G22" s="26" t="str">
        <f ca="1" t="shared" si="3"/>
        <v>DOJO PAIMBLOTIN</v>
      </c>
      <c r="H22" s="50">
        <v>0</v>
      </c>
      <c r="I22" s="51">
        <v>0</v>
      </c>
      <c r="J22" s="51">
        <v>0</v>
      </c>
      <c r="K22" s="51">
        <v>10</v>
      </c>
      <c r="L22" s="52" t="str">
        <f>IF(M22&lt;&gt;"","-","")</f>
        <v>-</v>
      </c>
      <c r="M22" s="94">
        <v>10</v>
      </c>
      <c r="N22" s="95"/>
      <c r="O22" s="150">
        <f t="shared" si="4"/>
        <v>20</v>
      </c>
      <c r="P22" s="151"/>
      <c r="Q22" s="49"/>
      <c r="R22" s="114">
        <f ca="1" t="shared" si="5"/>
        <v>20</v>
      </c>
      <c r="S22" s="144"/>
      <c r="T22" s="62"/>
      <c r="U22" s="5"/>
      <c r="V22" s="5"/>
      <c r="W22" s="136" t="s">
        <v>84</v>
      </c>
      <c r="X22" s="136"/>
    </row>
    <row r="23" spans="1:24" ht="25.5" customHeight="1" thickBot="1">
      <c r="A23" s="26" t="str">
        <f ca="1" t="shared" si="1"/>
        <v>TBO</v>
      </c>
      <c r="B23" s="26">
        <f ca="1" t="shared" si="1"/>
        <v>37</v>
      </c>
      <c r="C23" s="13">
        <v>6</v>
      </c>
      <c r="D23" s="91" t="str">
        <f ca="1" t="shared" si="2"/>
        <v>BOISSEAU Lisa</v>
      </c>
      <c r="E23" s="26" t="str">
        <f ca="1" t="shared" si="2"/>
        <v>M</v>
      </c>
      <c r="F23" s="26">
        <v>30</v>
      </c>
      <c r="G23" s="26" t="str">
        <f ca="1" t="shared" si="3"/>
        <v>JUDO CHATEAU-RENAULT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94"/>
      <c r="N23" s="95"/>
      <c r="O23" s="150">
        <f t="shared" si="4"/>
        <v>0</v>
      </c>
      <c r="P23" s="151"/>
      <c r="Q23" s="49"/>
      <c r="R23" s="114">
        <f ca="1" t="shared" si="5"/>
        <v>30</v>
      </c>
      <c r="S23" s="144"/>
      <c r="T23" s="41"/>
      <c r="U23" s="5"/>
      <c r="V23" s="5"/>
      <c r="W23" s="45" t="s">
        <v>86</v>
      </c>
      <c r="X23" s="47" t="s">
        <v>87</v>
      </c>
    </row>
    <row r="24" spans="1:24" ht="25.5" customHeight="1" thickBot="1">
      <c r="A24" s="26" t="str">
        <f ca="1" t="shared" si="1"/>
        <v>PDL</v>
      </c>
      <c r="B24" s="26">
        <f ca="1" t="shared" si="1"/>
        <v>49</v>
      </c>
      <c r="C24" s="13">
        <v>7</v>
      </c>
      <c r="D24" s="91" t="str">
        <f ca="1" t="shared" si="2"/>
        <v>CARRERE Noemie</v>
      </c>
      <c r="E24" s="26" t="str">
        <f ca="1" t="shared" si="2"/>
        <v>M</v>
      </c>
      <c r="F24" s="26">
        <v>0</v>
      </c>
      <c r="G24" s="26" t="str">
        <f ca="1" t="shared" si="3"/>
        <v>J.C. DU BASSIN SAUMUROIS</v>
      </c>
      <c r="H24" s="70">
        <v>0</v>
      </c>
      <c r="I24" s="71">
        <v>0</v>
      </c>
      <c r="J24" s="71">
        <v>10</v>
      </c>
      <c r="K24" s="71">
        <v>0</v>
      </c>
      <c r="L24" s="72">
        <v>10</v>
      </c>
      <c r="M24" s="96"/>
      <c r="N24" s="97"/>
      <c r="O24" s="148">
        <f t="shared" si="4"/>
        <v>20</v>
      </c>
      <c r="P24" s="149"/>
      <c r="Q24" s="49"/>
      <c r="R24" s="114">
        <f ca="1" t="shared" si="5"/>
        <v>20</v>
      </c>
      <c r="S24" s="144"/>
      <c r="T24" s="41"/>
      <c r="U24" s="5"/>
      <c r="V24" s="5"/>
      <c r="W24" s="74">
        <v>7</v>
      </c>
      <c r="X24" s="75">
        <v>10</v>
      </c>
    </row>
    <row r="25" spans="3:24" ht="12">
      <c r="C25" s="25"/>
      <c r="D25" s="58"/>
      <c r="E25" s="58"/>
      <c r="F25" s="98"/>
      <c r="G25" s="58"/>
      <c r="H25" s="58"/>
      <c r="I25" s="58"/>
      <c r="J25" s="58"/>
      <c r="K25" s="58"/>
      <c r="L25" s="58"/>
      <c r="M25" s="25"/>
      <c r="N25" s="25" t="s">
        <v>88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3:28" ht="12" hidden="1">
      <c r="C26" s="39">
        <f>COUNT(H18:N24)/2</f>
        <v>16.5</v>
      </c>
      <c r="D26" s="25"/>
      <c r="E26" s="25"/>
      <c r="F26" s="40"/>
      <c r="G26" s="99" t="s">
        <v>89</v>
      </c>
      <c r="H26" s="77">
        <v>1</v>
      </c>
      <c r="I26" s="77">
        <v>2</v>
      </c>
      <c r="J26" s="77">
        <v>3</v>
      </c>
      <c r="K26" s="77">
        <v>4</v>
      </c>
      <c r="L26" s="77">
        <v>5</v>
      </c>
      <c r="M26" s="77">
        <v>6</v>
      </c>
      <c r="N26" s="77">
        <v>7</v>
      </c>
      <c r="O26" s="77">
        <v>8</v>
      </c>
      <c r="P26" s="77">
        <v>9</v>
      </c>
      <c r="Q26" s="77">
        <v>10</v>
      </c>
      <c r="R26" s="77">
        <v>11</v>
      </c>
      <c r="S26" s="77">
        <v>12</v>
      </c>
      <c r="T26" s="77">
        <v>13</v>
      </c>
      <c r="U26" s="77">
        <v>14</v>
      </c>
      <c r="V26" s="77">
        <v>15</v>
      </c>
      <c r="W26" s="77"/>
      <c r="X26" s="77">
        <v>16</v>
      </c>
      <c r="Y26" s="100"/>
      <c r="Z26" s="100"/>
      <c r="AA26" s="100"/>
      <c r="AB26" s="100"/>
    </row>
    <row r="27" spans="3:28" ht="12" hidden="1">
      <c r="C27" s="25"/>
      <c r="D27" s="25"/>
      <c r="E27" s="25"/>
      <c r="F27" s="40"/>
      <c r="G27" s="99" t="s">
        <v>90</v>
      </c>
      <c r="H27" s="77">
        <v>1</v>
      </c>
      <c r="I27" s="77">
        <v>1</v>
      </c>
      <c r="J27" s="77">
        <v>1</v>
      </c>
      <c r="K27" s="77">
        <v>1</v>
      </c>
      <c r="L27" s="77">
        <v>2</v>
      </c>
      <c r="M27" s="77">
        <v>2</v>
      </c>
      <c r="N27" s="77">
        <v>3</v>
      </c>
      <c r="O27" s="77">
        <v>2</v>
      </c>
      <c r="P27" s="77">
        <v>3</v>
      </c>
      <c r="Q27" s="77">
        <v>3</v>
      </c>
      <c r="R27" s="77">
        <v>4</v>
      </c>
      <c r="S27" s="77">
        <v>3</v>
      </c>
      <c r="T27" s="77">
        <v>4</v>
      </c>
      <c r="U27" s="77">
        <v>5</v>
      </c>
      <c r="V27" s="77">
        <v>5</v>
      </c>
      <c r="W27" s="77"/>
      <c r="X27" s="77">
        <v>5</v>
      </c>
      <c r="Y27" s="100"/>
      <c r="Z27" s="100"/>
      <c r="AA27" s="100"/>
      <c r="AB27" s="100"/>
    </row>
    <row r="28" spans="3:28" ht="12" hidden="1">
      <c r="C28" s="39"/>
      <c r="D28" s="25"/>
      <c r="E28" s="25"/>
      <c r="F28" s="40"/>
      <c r="G28" s="99" t="s">
        <v>91</v>
      </c>
      <c r="H28" s="77">
        <v>1</v>
      </c>
      <c r="I28" s="77">
        <v>1</v>
      </c>
      <c r="J28" s="77">
        <v>1</v>
      </c>
      <c r="K28" s="77">
        <v>2</v>
      </c>
      <c r="L28" s="77">
        <v>2</v>
      </c>
      <c r="M28" s="77">
        <v>2</v>
      </c>
      <c r="N28" s="77">
        <v>2</v>
      </c>
      <c r="O28" s="77">
        <v>3</v>
      </c>
      <c r="P28" s="77">
        <v>3</v>
      </c>
      <c r="Q28" s="77">
        <v>3</v>
      </c>
      <c r="R28" s="77">
        <v>4</v>
      </c>
      <c r="S28" s="77">
        <v>4</v>
      </c>
      <c r="T28" s="77">
        <v>4</v>
      </c>
      <c r="U28" s="77">
        <v>4</v>
      </c>
      <c r="V28" s="77">
        <v>5</v>
      </c>
      <c r="W28" s="77"/>
      <c r="X28" s="77">
        <v>5</v>
      </c>
      <c r="Y28" s="100"/>
      <c r="Z28" s="100"/>
      <c r="AA28" s="100"/>
      <c r="AB28" s="100"/>
    </row>
  </sheetData>
  <sheetProtection/>
  <mergeCells count="26">
    <mergeCell ref="G4:G6"/>
    <mergeCell ref="P1:R1"/>
    <mergeCell ref="K2:N2"/>
    <mergeCell ref="P2:P3"/>
    <mergeCell ref="Q2:Q3"/>
    <mergeCell ref="R2:R3"/>
    <mergeCell ref="V16:X16"/>
    <mergeCell ref="U17:X17"/>
    <mergeCell ref="W22:X22"/>
    <mergeCell ref="R19:S19"/>
    <mergeCell ref="R17:S17"/>
    <mergeCell ref="R18:S18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R24:S24"/>
    <mergeCell ref="R20:S20"/>
    <mergeCell ref="R21:S21"/>
    <mergeCell ref="R22:S22"/>
    <mergeCell ref="R23:S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91" zoomScaleNormal="9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R24" sqref="R24:S24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57421875" style="39" bestFit="1" customWidth="1"/>
    <col min="4" max="4" width="22.57421875" style="25" customWidth="1"/>
    <col min="5" max="5" width="3.140625" style="25" customWidth="1"/>
    <col min="6" max="6" width="7.7109375" style="25" customWidth="1"/>
    <col min="7" max="7" width="22.00390625" style="25" customWidth="1"/>
    <col min="8" max="12" width="4.7109375" style="25" customWidth="1"/>
    <col min="13" max="14" width="5.28125" style="25" customWidth="1"/>
    <col min="15" max="27" width="4.7109375" style="25" customWidth="1"/>
    <col min="28" max="34" width="4.7109375" style="41" hidden="1" customWidth="1"/>
    <col min="35" max="16384" width="11.421875" style="25" customWidth="1"/>
  </cols>
  <sheetData>
    <row r="1" spans="3:34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9" t="s">
        <v>0</v>
      </c>
      <c r="Q1" s="129"/>
      <c r="R1" s="129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</row>
    <row r="2" spans="3:34" s="1" customFormat="1" ht="16.5" customHeight="1" thickBot="1">
      <c r="C2" s="6"/>
      <c r="D2" s="3"/>
      <c r="E2" s="3"/>
      <c r="F2" s="7" t="s">
        <v>1</v>
      </c>
      <c r="G2" s="8" t="s">
        <v>130</v>
      </c>
      <c r="H2" s="3">
        <v>1</v>
      </c>
      <c r="I2" s="3"/>
      <c r="J2" s="9" t="s">
        <v>3</v>
      </c>
      <c r="K2" s="130">
        <f ca="1">TODAY()</f>
        <v>41584</v>
      </c>
      <c r="L2" s="130"/>
      <c r="M2" s="130"/>
      <c r="N2" s="130"/>
      <c r="O2" s="3"/>
      <c r="P2" s="131" t="s">
        <v>4</v>
      </c>
      <c r="Q2" s="131" t="s">
        <v>4</v>
      </c>
      <c r="R2" s="133" t="s">
        <v>4</v>
      </c>
      <c r="S2" s="3"/>
      <c r="AB2" s="5"/>
      <c r="AC2" s="5"/>
      <c r="AD2" s="5"/>
      <c r="AE2" s="5"/>
      <c r="AF2" s="5"/>
      <c r="AG2" s="5"/>
      <c r="AH2" s="5"/>
    </row>
    <row r="3" spans="3:34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2"/>
      <c r="Q3" s="132"/>
      <c r="R3" s="134"/>
      <c r="S3" s="3"/>
      <c r="AB3" s="5"/>
      <c r="AC3" s="5"/>
      <c r="AD3" s="5"/>
      <c r="AE3" s="5"/>
      <c r="AF3" s="5"/>
      <c r="AG3" s="5"/>
      <c r="AH3" s="5"/>
    </row>
    <row r="4" spans="3:34" s="1" customFormat="1" ht="12.75">
      <c r="C4" s="6"/>
      <c r="D4" s="3"/>
      <c r="E4" s="3"/>
      <c r="F4" s="3"/>
      <c r="G4" s="12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</row>
    <row r="5" spans="3:34" s="1" customFormat="1" ht="12.75">
      <c r="C5" s="6"/>
      <c r="D5" s="3"/>
      <c r="E5" s="3"/>
      <c r="F5" s="10" t="s">
        <v>6</v>
      </c>
      <c r="G5" s="127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</row>
    <row r="6" spans="3:34" s="1" customFormat="1" ht="12.75">
      <c r="C6" s="6"/>
      <c r="D6" s="3"/>
      <c r="E6" s="3"/>
      <c r="F6" s="3"/>
      <c r="G6" s="128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</row>
    <row r="7" spans="3:34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</row>
    <row r="8" spans="1:34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7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79" t="s">
        <v>27</v>
      </c>
      <c r="U8" s="19" t="s">
        <v>28</v>
      </c>
      <c r="V8" s="19" t="s">
        <v>29</v>
      </c>
      <c r="W8" s="19" t="s">
        <v>30</v>
      </c>
      <c r="X8" s="19" t="s">
        <v>31</v>
      </c>
      <c r="Y8" s="22" t="s">
        <v>32</v>
      </c>
      <c r="Z8" s="19" t="s">
        <v>33</v>
      </c>
      <c r="AA8" s="102" t="s">
        <v>34</v>
      </c>
      <c r="AB8" s="24" t="s">
        <v>35</v>
      </c>
      <c r="AC8" s="24" t="s">
        <v>37</v>
      </c>
      <c r="AD8" s="24" t="s">
        <v>38</v>
      </c>
      <c r="AE8" s="24" t="s">
        <v>39</v>
      </c>
      <c r="AF8" s="24" t="s">
        <v>40</v>
      </c>
      <c r="AG8" s="24" t="s">
        <v>41</v>
      </c>
      <c r="AH8" s="24" t="s">
        <v>42</v>
      </c>
    </row>
    <row r="9" spans="1:34" ht="33.75" customHeight="1">
      <c r="A9" s="26" t="s">
        <v>67</v>
      </c>
      <c r="B9" s="26">
        <v>37</v>
      </c>
      <c r="C9" s="27">
        <f aca="true" ca="1" t="shared" si="0" ref="C9:C16">OFFSET(C9,10,0)</f>
        <v>1</v>
      </c>
      <c r="D9" s="35" t="s">
        <v>131</v>
      </c>
      <c r="E9" s="26" t="s">
        <v>116</v>
      </c>
      <c r="F9" s="26">
        <v>54</v>
      </c>
      <c r="G9" s="29" t="s">
        <v>132</v>
      </c>
      <c r="H9" s="30" t="s">
        <v>48</v>
      </c>
      <c r="I9" s="31"/>
      <c r="J9" s="31"/>
      <c r="K9" s="31"/>
      <c r="L9" s="32" t="s">
        <v>48</v>
      </c>
      <c r="M9" s="31"/>
      <c r="N9" s="31"/>
      <c r="O9" s="31"/>
      <c r="P9" s="31"/>
      <c r="Q9" s="32" t="s">
        <v>48</v>
      </c>
      <c r="R9" s="31"/>
      <c r="S9" s="31"/>
      <c r="T9" s="31"/>
      <c r="U9" s="31"/>
      <c r="V9" s="31"/>
      <c r="W9" s="32" t="s">
        <v>48</v>
      </c>
      <c r="X9" s="31"/>
      <c r="Y9" s="31"/>
      <c r="Z9" s="32" t="s">
        <v>48</v>
      </c>
      <c r="AA9" s="31"/>
      <c r="AB9" s="33"/>
      <c r="AC9" s="34"/>
      <c r="AD9" s="34"/>
      <c r="AE9" s="34"/>
      <c r="AF9" s="34"/>
      <c r="AG9" s="34"/>
      <c r="AH9" s="34"/>
    </row>
    <row r="10" spans="1:34" ht="33.75" customHeight="1">
      <c r="A10" s="26" t="s">
        <v>49</v>
      </c>
      <c r="B10" s="26">
        <v>44</v>
      </c>
      <c r="C10" s="27">
        <f ca="1" t="shared" si="0"/>
        <v>2</v>
      </c>
      <c r="D10" s="35" t="s">
        <v>133</v>
      </c>
      <c r="E10" s="26" t="s">
        <v>116</v>
      </c>
      <c r="F10" s="26">
        <v>55</v>
      </c>
      <c r="G10" s="29" t="s">
        <v>134</v>
      </c>
      <c r="H10" s="31"/>
      <c r="I10" s="32" t="s">
        <v>57</v>
      </c>
      <c r="J10" s="31"/>
      <c r="K10" s="31"/>
      <c r="L10" s="31"/>
      <c r="M10" s="32" t="s">
        <v>48</v>
      </c>
      <c r="N10" s="31"/>
      <c r="O10" s="31"/>
      <c r="P10" s="32" t="s">
        <v>48</v>
      </c>
      <c r="Q10" s="31"/>
      <c r="R10" s="32" t="s">
        <v>61</v>
      </c>
      <c r="S10" s="31"/>
      <c r="T10" s="31"/>
      <c r="U10" s="31"/>
      <c r="V10" s="31"/>
      <c r="W10" s="31"/>
      <c r="X10" s="32" t="s">
        <v>48</v>
      </c>
      <c r="Y10" s="31"/>
      <c r="Z10" s="31"/>
      <c r="AA10" s="31"/>
      <c r="AB10" s="33"/>
      <c r="AC10" s="33"/>
      <c r="AD10" s="34"/>
      <c r="AE10" s="34"/>
      <c r="AF10" s="34"/>
      <c r="AG10" s="34"/>
      <c r="AH10" s="34"/>
    </row>
    <row r="11" spans="1:34" ht="33.75" customHeight="1">
      <c r="A11" s="26" t="s">
        <v>67</v>
      </c>
      <c r="B11" s="26">
        <v>37</v>
      </c>
      <c r="C11" s="27">
        <f ca="1" t="shared" si="0"/>
        <v>3</v>
      </c>
      <c r="D11" s="28" t="s">
        <v>135</v>
      </c>
      <c r="E11" s="26" t="s">
        <v>116</v>
      </c>
      <c r="F11" s="26">
        <v>56</v>
      </c>
      <c r="G11" s="29" t="s">
        <v>111</v>
      </c>
      <c r="H11" s="31"/>
      <c r="I11" s="32" t="s">
        <v>48</v>
      </c>
      <c r="J11" s="31"/>
      <c r="K11" s="31"/>
      <c r="L11" s="31"/>
      <c r="M11" s="31"/>
      <c r="N11" s="31"/>
      <c r="O11" s="32" t="s">
        <v>48</v>
      </c>
      <c r="P11" s="31"/>
      <c r="Q11" s="31"/>
      <c r="R11" s="31"/>
      <c r="S11" s="32" t="s">
        <v>48</v>
      </c>
      <c r="T11" s="31"/>
      <c r="U11" s="31"/>
      <c r="V11" s="32" t="s">
        <v>48</v>
      </c>
      <c r="W11" s="31"/>
      <c r="X11" s="31"/>
      <c r="Y11" s="32"/>
      <c r="Z11" s="31"/>
      <c r="AA11" s="31"/>
      <c r="AB11" s="34"/>
      <c r="AC11" s="34"/>
      <c r="AD11" s="33"/>
      <c r="AE11" s="34"/>
      <c r="AF11" s="34"/>
      <c r="AG11" s="34"/>
      <c r="AH11" s="34"/>
    </row>
    <row r="12" spans="1:34" ht="33.75" customHeight="1">
      <c r="A12" s="26" t="s">
        <v>67</v>
      </c>
      <c r="B12" s="26">
        <v>37</v>
      </c>
      <c r="C12" s="27">
        <f ca="1" t="shared" si="0"/>
        <v>4</v>
      </c>
      <c r="D12" s="35" t="s">
        <v>136</v>
      </c>
      <c r="E12" s="26" t="s">
        <v>116</v>
      </c>
      <c r="F12" s="26">
        <v>63</v>
      </c>
      <c r="G12" s="29" t="s">
        <v>111</v>
      </c>
      <c r="H12" s="32" t="s">
        <v>64</v>
      </c>
      <c r="I12" s="31"/>
      <c r="J12" s="32" t="s">
        <v>61</v>
      </c>
      <c r="K12" s="31"/>
      <c r="L12" s="31"/>
      <c r="M12" s="31"/>
      <c r="N12" s="32" t="s">
        <v>48</v>
      </c>
      <c r="O12" s="31"/>
      <c r="P12" s="31"/>
      <c r="Q12" s="31"/>
      <c r="R12" s="32" t="s">
        <v>48</v>
      </c>
      <c r="S12" s="31"/>
      <c r="T12" s="31"/>
      <c r="U12" s="32" t="s">
        <v>48</v>
      </c>
      <c r="V12" s="31"/>
      <c r="W12" s="31"/>
      <c r="X12" s="31"/>
      <c r="Y12" s="31"/>
      <c r="Z12" s="31"/>
      <c r="AA12" s="31"/>
      <c r="AB12" s="34"/>
      <c r="AC12" s="34"/>
      <c r="AD12" s="33"/>
      <c r="AE12" s="33"/>
      <c r="AF12" s="34"/>
      <c r="AG12" s="34"/>
      <c r="AH12" s="34"/>
    </row>
    <row r="13" spans="1:34" ht="33.75" customHeight="1">
      <c r="A13" s="26" t="s">
        <v>137</v>
      </c>
      <c r="B13" s="26">
        <v>91</v>
      </c>
      <c r="C13" s="27">
        <f ca="1" t="shared" si="0"/>
        <v>5</v>
      </c>
      <c r="D13" s="35" t="s">
        <v>138</v>
      </c>
      <c r="E13" s="26" t="s">
        <v>116</v>
      </c>
      <c r="F13" s="26">
        <v>60</v>
      </c>
      <c r="G13" s="29" t="s">
        <v>139</v>
      </c>
      <c r="H13" s="31"/>
      <c r="I13" s="31"/>
      <c r="J13" s="32" t="s">
        <v>48</v>
      </c>
      <c r="K13" s="31"/>
      <c r="L13" s="32" t="s">
        <v>61</v>
      </c>
      <c r="M13" s="31"/>
      <c r="N13" s="31"/>
      <c r="O13" s="32" t="s">
        <v>61</v>
      </c>
      <c r="P13" s="31"/>
      <c r="Q13" s="31"/>
      <c r="R13" s="31"/>
      <c r="S13" s="31"/>
      <c r="T13" s="32" t="s">
        <v>48</v>
      </c>
      <c r="U13" s="31"/>
      <c r="V13" s="31"/>
      <c r="W13" s="31"/>
      <c r="X13" s="32" t="s">
        <v>61</v>
      </c>
      <c r="Y13" s="31"/>
      <c r="Z13" s="31"/>
      <c r="AA13" s="31"/>
      <c r="AB13" s="34"/>
      <c r="AC13" s="34"/>
      <c r="AD13" s="34"/>
      <c r="AE13" s="34"/>
      <c r="AF13" s="33"/>
      <c r="AG13" s="33"/>
      <c r="AH13" s="34"/>
    </row>
    <row r="14" spans="1:34" ht="33.75" customHeight="1">
      <c r="A14" s="26" t="s">
        <v>49</v>
      </c>
      <c r="B14" s="26">
        <v>53</v>
      </c>
      <c r="C14" s="27">
        <f ca="1" t="shared" si="0"/>
        <v>6</v>
      </c>
      <c r="D14" s="35" t="s">
        <v>140</v>
      </c>
      <c r="E14" s="26" t="s">
        <v>116</v>
      </c>
      <c r="F14" s="26">
        <v>63</v>
      </c>
      <c r="G14" s="29" t="s">
        <v>141</v>
      </c>
      <c r="H14" s="31"/>
      <c r="I14" s="31"/>
      <c r="J14" s="31"/>
      <c r="K14" s="32" t="s">
        <v>48</v>
      </c>
      <c r="L14" s="31"/>
      <c r="M14" s="32" t="s">
        <v>57</v>
      </c>
      <c r="N14" s="31"/>
      <c r="O14" s="31"/>
      <c r="P14" s="31"/>
      <c r="Q14" s="32" t="s">
        <v>61</v>
      </c>
      <c r="R14" s="31"/>
      <c r="S14" s="31"/>
      <c r="T14" s="31"/>
      <c r="U14" s="31"/>
      <c r="V14" s="31"/>
      <c r="W14" s="31"/>
      <c r="X14" s="31"/>
      <c r="Y14" s="32"/>
      <c r="Z14" s="31"/>
      <c r="AA14" s="32"/>
      <c r="AB14" s="34"/>
      <c r="AC14" s="34"/>
      <c r="AD14" s="34"/>
      <c r="AE14" s="33"/>
      <c r="AF14" s="33"/>
      <c r="AG14" s="34"/>
      <c r="AH14" s="34"/>
    </row>
    <row r="15" spans="1:34" s="38" customFormat="1" ht="33.75" customHeight="1">
      <c r="A15" s="26" t="s">
        <v>49</v>
      </c>
      <c r="B15" s="26">
        <v>53</v>
      </c>
      <c r="C15" s="27">
        <f ca="1" t="shared" si="0"/>
        <v>7</v>
      </c>
      <c r="D15" s="28" t="s">
        <v>142</v>
      </c>
      <c r="E15" s="26" t="s">
        <v>116</v>
      </c>
      <c r="F15" s="26">
        <v>63</v>
      </c>
      <c r="G15" s="29" t="s">
        <v>141</v>
      </c>
      <c r="H15" s="31"/>
      <c r="I15" s="31"/>
      <c r="J15" s="31"/>
      <c r="K15" s="31"/>
      <c r="L15" s="31"/>
      <c r="M15" s="31"/>
      <c r="N15" s="31"/>
      <c r="O15" s="31"/>
      <c r="P15" s="32" t="s">
        <v>61</v>
      </c>
      <c r="Q15" s="31"/>
      <c r="R15" s="31"/>
      <c r="S15" s="32" t="s">
        <v>61</v>
      </c>
      <c r="T15" s="31"/>
      <c r="U15" s="32" t="s">
        <v>61</v>
      </c>
      <c r="V15" s="31"/>
      <c r="W15" s="32" t="s">
        <v>61</v>
      </c>
      <c r="X15" s="31"/>
      <c r="Y15" s="31"/>
      <c r="Z15" s="31"/>
      <c r="AA15" s="32"/>
      <c r="AB15" s="36"/>
      <c r="AC15" s="36"/>
      <c r="AD15" s="36"/>
      <c r="AE15" s="36"/>
      <c r="AF15" s="36"/>
      <c r="AG15" s="37"/>
      <c r="AH15" s="37"/>
    </row>
    <row r="16" spans="1:34" ht="33.75" customHeight="1">
      <c r="A16" s="26" t="s">
        <v>49</v>
      </c>
      <c r="B16" s="26">
        <v>85</v>
      </c>
      <c r="C16" s="27">
        <f ca="1" t="shared" si="0"/>
        <v>8</v>
      </c>
      <c r="D16" s="35" t="s">
        <v>143</v>
      </c>
      <c r="E16" s="26" t="s">
        <v>116</v>
      </c>
      <c r="F16" s="26">
        <v>68</v>
      </c>
      <c r="G16" s="29" t="s">
        <v>144</v>
      </c>
      <c r="H16" s="31"/>
      <c r="I16" s="31"/>
      <c r="J16" s="31"/>
      <c r="K16" s="32" t="s">
        <v>61</v>
      </c>
      <c r="L16" s="31"/>
      <c r="M16" s="31"/>
      <c r="N16" s="32" t="s">
        <v>64</v>
      </c>
      <c r="O16" s="31"/>
      <c r="P16" s="31"/>
      <c r="Q16" s="31"/>
      <c r="R16" s="31"/>
      <c r="S16" s="31"/>
      <c r="T16" s="32" t="s">
        <v>60</v>
      </c>
      <c r="U16" s="31"/>
      <c r="V16" s="32" t="s">
        <v>64</v>
      </c>
      <c r="W16" s="31"/>
      <c r="X16" s="31"/>
      <c r="Y16" s="31"/>
      <c r="Z16" s="32" t="s">
        <v>61</v>
      </c>
      <c r="AA16" s="31"/>
      <c r="AB16" s="34"/>
      <c r="AC16" s="33"/>
      <c r="AD16" s="34"/>
      <c r="AE16" s="34"/>
      <c r="AF16" s="34"/>
      <c r="AG16" s="34"/>
      <c r="AH16" s="33"/>
    </row>
    <row r="17" spans="4:27" ht="18.75" customHeight="1" thickBot="1">
      <c r="D17" s="40"/>
      <c r="E17" s="40"/>
      <c r="F17" s="40"/>
      <c r="G17" s="40"/>
      <c r="H17" s="41"/>
      <c r="I17" s="41"/>
      <c r="J17" s="41"/>
      <c r="K17" s="41"/>
      <c r="L17" s="41"/>
      <c r="M17" s="123" t="s">
        <v>71</v>
      </c>
      <c r="N17" s="123"/>
      <c r="O17" s="42"/>
      <c r="P17" s="4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3" t="s">
        <v>72</v>
      </c>
      <c r="G18" s="44" t="s">
        <v>14</v>
      </c>
      <c r="H18" s="45" t="s">
        <v>73</v>
      </c>
      <c r="I18" s="46" t="s">
        <v>74</v>
      </c>
      <c r="J18" s="46" t="s">
        <v>75</v>
      </c>
      <c r="K18" s="46" t="s">
        <v>76</v>
      </c>
      <c r="L18" s="47" t="s">
        <v>77</v>
      </c>
      <c r="M18" s="45" t="s">
        <v>78</v>
      </c>
      <c r="N18" s="48" t="s">
        <v>79</v>
      </c>
      <c r="O18" s="124" t="s">
        <v>80</v>
      </c>
      <c r="P18" s="125"/>
      <c r="Q18" s="49" t="s">
        <v>81</v>
      </c>
      <c r="R18" s="120" t="s">
        <v>82</v>
      </c>
      <c r="S18" s="121"/>
      <c r="T18" s="41"/>
      <c r="U18" s="135" t="s">
        <v>83</v>
      </c>
      <c r="V18" s="135"/>
      <c r="W18" s="135"/>
      <c r="X18" s="135"/>
      <c r="Y18" s="41"/>
      <c r="Z18" s="41"/>
      <c r="AA18" s="41"/>
    </row>
    <row r="19" spans="1:27" ht="18" customHeight="1">
      <c r="A19" s="26" t="str">
        <f aca="true" ca="1" t="shared" si="1" ref="A19:B26">OFFSET(A19,-10,0)</f>
        <v>TBO</v>
      </c>
      <c r="B19" s="26">
        <f ca="1" t="shared" si="1"/>
        <v>37</v>
      </c>
      <c r="C19" s="13">
        <v>1</v>
      </c>
      <c r="D19" s="65" t="str">
        <f aca="true" ca="1" t="shared" si="2" ref="D19:E26">OFFSET(D19,-10,0)</f>
        <v>MARCHOUX Anne-Lise</v>
      </c>
      <c r="E19" s="26" t="str">
        <f ca="1" t="shared" si="2"/>
        <v>M</v>
      </c>
      <c r="F19" s="26">
        <v>0</v>
      </c>
      <c r="G19" s="26" t="str">
        <f ca="1">OFFSET(G19,-10,0)</f>
        <v>J.C.DESCARTES</v>
      </c>
      <c r="H19" s="50">
        <v>0</v>
      </c>
      <c r="I19" s="51">
        <v>0</v>
      </c>
      <c r="J19" s="51">
        <v>0</v>
      </c>
      <c r="K19" s="51">
        <v>0</v>
      </c>
      <c r="L19" s="52">
        <v>0</v>
      </c>
      <c r="M19" s="53"/>
      <c r="N19" s="54"/>
      <c r="O19" s="116">
        <f aca="true" t="shared" si="3" ref="O19:O26">SUM(H19:N19)</f>
        <v>0</v>
      </c>
      <c r="P19" s="117"/>
      <c r="Q19" s="55"/>
      <c r="R19" s="122">
        <f aca="true" ca="1" t="shared" si="4" ref="R19:R26">SUM(OFFSET(R19,0,-12),OFFSET(R19,0,-3))</f>
        <v>0</v>
      </c>
      <c r="S19" s="121"/>
      <c r="T19" s="41"/>
      <c r="U19" s="82" t="s">
        <v>35</v>
      </c>
      <c r="V19" s="57" t="s">
        <v>36</v>
      </c>
      <c r="W19" s="82" t="s">
        <v>37</v>
      </c>
      <c r="X19" s="82" t="s">
        <v>38</v>
      </c>
      <c r="Y19" s="58"/>
      <c r="Z19" s="41"/>
      <c r="AA19" s="41"/>
    </row>
    <row r="20" spans="1:27" ht="18" customHeight="1">
      <c r="A20" s="26" t="str">
        <f ca="1" t="shared" si="1"/>
        <v>PDL</v>
      </c>
      <c r="B20" s="26">
        <f ca="1" t="shared" si="1"/>
        <v>44</v>
      </c>
      <c r="C20" s="13">
        <v>2</v>
      </c>
      <c r="D20" s="65" t="str">
        <f ca="1" t="shared" si="2"/>
        <v>PELLETIER Judickaelle</v>
      </c>
      <c r="E20" s="26" t="str">
        <f ca="1" t="shared" si="2"/>
        <v>M</v>
      </c>
      <c r="F20" s="26">
        <v>0</v>
      </c>
      <c r="G20" s="26" t="str">
        <f ca="1">OFFSET(G20,-10,0)</f>
        <v>DOJO SAVENAISIEN</v>
      </c>
      <c r="H20" s="50">
        <v>10</v>
      </c>
      <c r="I20" s="51">
        <v>0</v>
      </c>
      <c r="J20" s="51">
        <v>0</v>
      </c>
      <c r="K20" s="51">
        <v>10</v>
      </c>
      <c r="L20" s="52">
        <v>0</v>
      </c>
      <c r="M20" s="50"/>
      <c r="N20" s="59"/>
      <c r="O20" s="116">
        <f t="shared" si="3"/>
        <v>20</v>
      </c>
      <c r="P20" s="117"/>
      <c r="Q20" s="55"/>
      <c r="R20" s="122">
        <f ca="1" t="shared" si="4"/>
        <v>20</v>
      </c>
      <c r="S20" s="121"/>
      <c r="T20" s="41"/>
      <c r="U20" s="82" t="s">
        <v>39</v>
      </c>
      <c r="V20" s="82" t="s">
        <v>40</v>
      </c>
      <c r="W20" s="60" t="s">
        <v>41</v>
      </c>
      <c r="X20" s="60" t="s">
        <v>42</v>
      </c>
      <c r="Y20" s="61"/>
      <c r="Z20" s="62"/>
      <c r="AA20" s="41"/>
    </row>
    <row r="21" spans="1:27" ht="18" customHeight="1">
      <c r="A21" s="26" t="str">
        <f ca="1" t="shared" si="1"/>
        <v>TBO</v>
      </c>
      <c r="B21" s="26">
        <f ca="1" t="shared" si="1"/>
        <v>37</v>
      </c>
      <c r="C21" s="13">
        <v>3</v>
      </c>
      <c r="D21" s="103" t="str">
        <f ca="1" t="shared" si="2"/>
        <v>MASCIULEWICZ Laurie</v>
      </c>
      <c r="E21" s="26" t="str">
        <f ca="1" t="shared" si="2"/>
        <v>M</v>
      </c>
      <c r="F21" s="26">
        <v>40</v>
      </c>
      <c r="G21" s="26" t="str">
        <f ca="1">OFFSET(G21,-10,0)</f>
        <v>JUDO CHATEAU-RENAULT</v>
      </c>
      <c r="H21" s="50">
        <v>0</v>
      </c>
      <c r="I21" s="51">
        <v>0</v>
      </c>
      <c r="J21" s="51">
        <v>0</v>
      </c>
      <c r="K21" s="51">
        <v>0</v>
      </c>
      <c r="L21" s="52"/>
      <c r="M21" s="50">
        <v>0</v>
      </c>
      <c r="N21" s="59"/>
      <c r="O21" s="116">
        <f t="shared" si="3"/>
        <v>0</v>
      </c>
      <c r="P21" s="117"/>
      <c r="Q21" s="55"/>
      <c r="R21" s="158">
        <f ca="1" t="shared" si="4"/>
        <v>40</v>
      </c>
      <c r="S21" s="121"/>
      <c r="T21" s="41"/>
      <c r="U21" s="41"/>
      <c r="V21" s="41"/>
      <c r="W21" s="63"/>
      <c r="X21" s="63"/>
      <c r="Y21" s="64"/>
      <c r="Z21" s="62"/>
      <c r="AA21" s="41"/>
    </row>
    <row r="22" spans="1:27" ht="18" customHeight="1">
      <c r="A22" s="26" t="str">
        <f ca="1" t="shared" si="1"/>
        <v>TBO</v>
      </c>
      <c r="B22" s="26">
        <f ca="1" t="shared" si="1"/>
        <v>37</v>
      </c>
      <c r="C22" s="13">
        <v>4</v>
      </c>
      <c r="D22" s="65" t="str">
        <f ca="1" t="shared" si="2"/>
        <v>METAIS Julie</v>
      </c>
      <c r="E22" s="26" t="str">
        <f ca="1" t="shared" si="2"/>
        <v>M</v>
      </c>
      <c r="F22" s="26">
        <v>37</v>
      </c>
      <c r="G22" s="26" t="str">
        <f ca="1">OFFSET(G22,-10,0)</f>
        <v>JUDO CHATEAU-RENAULT</v>
      </c>
      <c r="H22" s="50">
        <v>10</v>
      </c>
      <c r="I22" s="51">
        <v>10</v>
      </c>
      <c r="J22" s="51">
        <v>0</v>
      </c>
      <c r="K22" s="51">
        <v>0</v>
      </c>
      <c r="L22" s="52">
        <v>0</v>
      </c>
      <c r="M22" s="50"/>
      <c r="N22" s="59"/>
      <c r="O22" s="116">
        <f t="shared" si="3"/>
        <v>20</v>
      </c>
      <c r="P22" s="117"/>
      <c r="Q22" s="55"/>
      <c r="R22" s="122">
        <f ca="1" t="shared" si="4"/>
        <v>57</v>
      </c>
      <c r="S22" s="121"/>
      <c r="T22" s="41"/>
      <c r="U22" s="41"/>
      <c r="V22" s="64"/>
      <c r="W22" s="64"/>
      <c r="X22" s="64"/>
      <c r="Y22" s="64"/>
      <c r="Z22" s="62"/>
      <c r="AA22" s="41"/>
    </row>
    <row r="23" spans="1:27" ht="18" customHeight="1" thickBot="1">
      <c r="A23" s="26" t="str">
        <f ca="1" t="shared" si="1"/>
        <v>IDF</v>
      </c>
      <c r="B23" s="26">
        <f ca="1" t="shared" si="1"/>
        <v>91</v>
      </c>
      <c r="C23" s="13">
        <v>5</v>
      </c>
      <c r="D23" s="65" t="str">
        <f ca="1" t="shared" si="2"/>
        <v>PENC Axelle</v>
      </c>
      <c r="E23" s="26" t="str">
        <f ca="1" t="shared" si="2"/>
        <v>M</v>
      </c>
      <c r="F23" s="26">
        <v>10</v>
      </c>
      <c r="G23" s="26" t="str">
        <f ca="1">OFFSET(G23,-10,0)</f>
        <v>JUDO CLUB ITTEVILLE (JCI)</v>
      </c>
      <c r="H23" s="50">
        <v>0</v>
      </c>
      <c r="I23" s="51">
        <v>10</v>
      </c>
      <c r="J23" s="51">
        <v>10</v>
      </c>
      <c r="K23" s="51">
        <v>0</v>
      </c>
      <c r="L23" s="52">
        <v>10</v>
      </c>
      <c r="M23" s="50"/>
      <c r="N23" s="59"/>
      <c r="O23" s="116">
        <f t="shared" si="3"/>
        <v>30</v>
      </c>
      <c r="P23" s="117"/>
      <c r="Q23" s="55"/>
      <c r="R23" s="122">
        <f ca="1" t="shared" si="4"/>
        <v>40</v>
      </c>
      <c r="S23" s="121"/>
      <c r="T23" s="41"/>
      <c r="U23" s="41"/>
      <c r="V23" s="41"/>
      <c r="W23" s="136" t="s">
        <v>84</v>
      </c>
      <c r="X23" s="136"/>
      <c r="Y23" s="41"/>
      <c r="Z23" s="41"/>
      <c r="AA23" s="41"/>
    </row>
    <row r="24" spans="1:27" ht="18" customHeight="1" thickBot="1">
      <c r="A24" s="26" t="str">
        <f ca="1" t="shared" si="1"/>
        <v>PDL</v>
      </c>
      <c r="B24" s="26">
        <f ca="1" t="shared" si="1"/>
        <v>53</v>
      </c>
      <c r="C24" s="13">
        <v>6</v>
      </c>
      <c r="D24" s="65" t="str">
        <f ca="1" t="shared" si="2"/>
        <v>CHIRON Sarah</v>
      </c>
      <c r="E24" s="26" t="str">
        <f ca="1" t="shared" si="2"/>
        <v>M</v>
      </c>
      <c r="F24" s="26">
        <v>80</v>
      </c>
      <c r="G24" s="29" t="s">
        <v>141</v>
      </c>
      <c r="H24" s="50">
        <v>0</v>
      </c>
      <c r="I24" s="51">
        <v>10</v>
      </c>
      <c r="J24" s="51">
        <v>10</v>
      </c>
      <c r="K24" s="51" t="str">
        <f>IF(M24&lt;&gt;"","-","")</f>
        <v>-</v>
      </c>
      <c r="L24" s="52" t="str">
        <f>IF(M24&lt;&gt;"","-","")</f>
        <v>-</v>
      </c>
      <c r="M24" s="50" t="s">
        <v>85</v>
      </c>
      <c r="N24" s="59"/>
      <c r="O24" s="116">
        <f t="shared" si="3"/>
        <v>20</v>
      </c>
      <c r="P24" s="117"/>
      <c r="Q24" s="55"/>
      <c r="R24" s="142">
        <f ca="1" t="shared" si="4"/>
        <v>100</v>
      </c>
      <c r="S24" s="143"/>
      <c r="T24" s="41"/>
      <c r="U24" s="41"/>
      <c r="V24" s="41"/>
      <c r="W24" s="66" t="s">
        <v>86</v>
      </c>
      <c r="X24" s="67" t="s">
        <v>87</v>
      </c>
      <c r="Y24" s="41"/>
      <c r="Z24" s="41"/>
      <c r="AA24" s="41"/>
    </row>
    <row r="25" spans="1:27" ht="18" customHeight="1">
      <c r="A25" s="26" t="str">
        <f ca="1" t="shared" si="1"/>
        <v>PDL</v>
      </c>
      <c r="B25" s="26">
        <f ca="1" t="shared" si="1"/>
        <v>53</v>
      </c>
      <c r="C25" s="13">
        <v>7</v>
      </c>
      <c r="D25" s="26" t="str">
        <f ca="1" t="shared" si="2"/>
        <v>LHUILLIER Laura</v>
      </c>
      <c r="E25" s="26" t="str">
        <f ca="1" t="shared" si="2"/>
        <v>M</v>
      </c>
      <c r="F25" s="26">
        <v>20</v>
      </c>
      <c r="G25" s="26" t="str">
        <f ca="1">OFFSET(G25,-10,0)</f>
        <v>DOJO CASTROGONTERIEN</v>
      </c>
      <c r="H25" s="50">
        <v>10</v>
      </c>
      <c r="I25" s="51">
        <v>10</v>
      </c>
      <c r="J25" s="51">
        <v>10</v>
      </c>
      <c r="K25" s="51">
        <v>10</v>
      </c>
      <c r="L25" s="52">
        <v>10</v>
      </c>
      <c r="M25" s="68"/>
      <c r="N25" s="69"/>
      <c r="O25" s="116">
        <f t="shared" si="3"/>
        <v>50</v>
      </c>
      <c r="P25" s="117"/>
      <c r="Q25" s="55"/>
      <c r="R25" s="122">
        <f ca="1" t="shared" si="4"/>
        <v>70</v>
      </c>
      <c r="S25" s="121"/>
      <c r="T25" s="41"/>
      <c r="U25" s="41"/>
      <c r="V25" s="41"/>
      <c r="W25" s="137">
        <v>7</v>
      </c>
      <c r="X25" s="139">
        <v>10</v>
      </c>
      <c r="Y25" s="41"/>
      <c r="Z25" s="41"/>
      <c r="AA25" s="41"/>
    </row>
    <row r="26" spans="1:27" ht="18" customHeight="1" thickBot="1">
      <c r="A26" s="26" t="str">
        <f ca="1" t="shared" si="1"/>
        <v>PDL</v>
      </c>
      <c r="B26" s="26">
        <f ca="1" t="shared" si="1"/>
        <v>85</v>
      </c>
      <c r="C26" s="13">
        <v>8</v>
      </c>
      <c r="D26" s="65" t="str">
        <f ca="1" t="shared" si="2"/>
        <v>LEPILEUR Mathilde</v>
      </c>
      <c r="E26" s="26" t="str">
        <f ca="1" t="shared" si="2"/>
        <v>M</v>
      </c>
      <c r="F26" s="26">
        <v>47</v>
      </c>
      <c r="G26" s="26" t="str">
        <f ca="1">OFFSET(G26,-10,0)</f>
        <v>JUDO 85</v>
      </c>
      <c r="H26" s="70">
        <v>10</v>
      </c>
      <c r="I26" s="71">
        <v>10</v>
      </c>
      <c r="J26" s="71">
        <v>7</v>
      </c>
      <c r="K26" s="71">
        <v>10</v>
      </c>
      <c r="L26" s="72">
        <v>10</v>
      </c>
      <c r="M26" s="70"/>
      <c r="N26" s="73"/>
      <c r="O26" s="118">
        <f t="shared" si="3"/>
        <v>47</v>
      </c>
      <c r="P26" s="119"/>
      <c r="Q26" s="55"/>
      <c r="R26" s="122">
        <f ca="1" t="shared" si="4"/>
        <v>94</v>
      </c>
      <c r="S26" s="121"/>
      <c r="T26" s="41"/>
      <c r="U26" s="41"/>
      <c r="V26" s="41"/>
      <c r="W26" s="138"/>
      <c r="X26" s="140"/>
      <c r="Y26" s="41"/>
      <c r="Z26" s="41"/>
      <c r="AA26" s="41"/>
    </row>
    <row r="27" ht="11.25">
      <c r="N27" s="25" t="s">
        <v>88</v>
      </c>
    </row>
    <row r="28" spans="3:34" ht="11.25" hidden="1">
      <c r="C28" s="39">
        <f>COUNT(H19:N26)/2</f>
        <v>19</v>
      </c>
      <c r="G28" s="76" t="s">
        <v>89</v>
      </c>
      <c r="H28" s="77">
        <v>1</v>
      </c>
      <c r="I28" s="77">
        <v>2</v>
      </c>
      <c r="J28" s="77">
        <v>3</v>
      </c>
      <c r="K28" s="77">
        <v>4</v>
      </c>
      <c r="L28" s="77">
        <v>5</v>
      </c>
      <c r="M28" s="77">
        <v>6</v>
      </c>
      <c r="N28" s="77">
        <v>7</v>
      </c>
      <c r="O28" s="77">
        <v>8</v>
      </c>
      <c r="P28" s="77">
        <v>9</v>
      </c>
      <c r="Q28" s="77">
        <v>10</v>
      </c>
      <c r="R28" s="77">
        <v>11</v>
      </c>
      <c r="S28" s="77">
        <v>12</v>
      </c>
      <c r="T28" s="77">
        <v>13</v>
      </c>
      <c r="U28" s="77">
        <v>14</v>
      </c>
      <c r="V28" s="77">
        <v>15</v>
      </c>
      <c r="W28" s="77">
        <v>16</v>
      </c>
      <c r="X28" s="77">
        <v>17</v>
      </c>
      <c r="Y28" s="77">
        <v>17.5</v>
      </c>
      <c r="Z28" s="77">
        <v>18</v>
      </c>
      <c r="AA28" s="77"/>
      <c r="AB28" s="78"/>
      <c r="AC28" s="78"/>
      <c r="AD28" s="78"/>
      <c r="AE28" s="78"/>
      <c r="AF28" s="78"/>
      <c r="AG28" s="78"/>
      <c r="AH28" s="78"/>
    </row>
    <row r="29" spans="7:34" ht="11.25" hidden="1">
      <c r="G29" s="76" t="s">
        <v>90</v>
      </c>
      <c r="H29" s="77">
        <v>1</v>
      </c>
      <c r="I29" s="77">
        <v>1</v>
      </c>
      <c r="J29" s="77">
        <v>2</v>
      </c>
      <c r="K29" s="77">
        <v>1</v>
      </c>
      <c r="L29" s="77">
        <v>2</v>
      </c>
      <c r="M29" s="77">
        <v>2</v>
      </c>
      <c r="N29" s="77">
        <v>3</v>
      </c>
      <c r="O29" s="77">
        <v>2</v>
      </c>
      <c r="P29" s="77">
        <v>3</v>
      </c>
      <c r="Q29" s="77">
        <v>3</v>
      </c>
      <c r="R29" s="77">
        <v>4</v>
      </c>
      <c r="S29" s="77">
        <v>3</v>
      </c>
      <c r="T29" s="77">
        <v>4</v>
      </c>
      <c r="U29" s="77">
        <v>5</v>
      </c>
      <c r="V29" s="77">
        <v>4</v>
      </c>
      <c r="W29" s="77">
        <v>4</v>
      </c>
      <c r="X29" s="77">
        <v>5</v>
      </c>
      <c r="Y29" s="77">
        <v>5</v>
      </c>
      <c r="Z29" s="77">
        <v>5</v>
      </c>
      <c r="AA29" s="77"/>
      <c r="AB29" s="78"/>
      <c r="AC29" s="78"/>
      <c r="AD29" s="78"/>
      <c r="AE29" s="78"/>
      <c r="AF29" s="78"/>
      <c r="AG29" s="78"/>
      <c r="AH29" s="78"/>
    </row>
    <row r="30" spans="7:34" ht="11.25" hidden="1">
      <c r="G30" s="76" t="s">
        <v>91</v>
      </c>
      <c r="H30" s="77">
        <v>1</v>
      </c>
      <c r="I30" s="77">
        <v>1</v>
      </c>
      <c r="J30" s="77">
        <v>1</v>
      </c>
      <c r="K30" s="77">
        <v>1</v>
      </c>
      <c r="L30" s="77">
        <v>2</v>
      </c>
      <c r="M30" s="77">
        <v>2</v>
      </c>
      <c r="N30" s="77">
        <v>2</v>
      </c>
      <c r="O30" s="77">
        <v>3</v>
      </c>
      <c r="P30" s="77">
        <v>1</v>
      </c>
      <c r="Q30" s="77">
        <v>3</v>
      </c>
      <c r="R30" s="77">
        <v>4</v>
      </c>
      <c r="S30" s="77">
        <v>2</v>
      </c>
      <c r="T30" s="77">
        <v>3</v>
      </c>
      <c r="U30" s="77">
        <v>3</v>
      </c>
      <c r="V30" s="77">
        <v>4</v>
      </c>
      <c r="W30" s="77">
        <v>4</v>
      </c>
      <c r="X30" s="77">
        <v>5</v>
      </c>
      <c r="Y30" s="77"/>
      <c r="Z30" s="77">
        <v>5</v>
      </c>
      <c r="AA30" s="77"/>
      <c r="AB30" s="78"/>
      <c r="AC30" s="78"/>
      <c r="AD30" s="78"/>
      <c r="AE30" s="78"/>
      <c r="AF30" s="78"/>
      <c r="AG30" s="78"/>
      <c r="AH30" s="78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P22" sqref="P22:Q22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421875" style="39" bestFit="1" customWidth="1"/>
    <col min="4" max="4" width="24.421875" style="25" customWidth="1"/>
    <col min="5" max="5" width="4.8515625" style="25" customWidth="1"/>
    <col min="6" max="6" width="7.7109375" style="41" customWidth="1"/>
    <col min="7" max="7" width="33.8515625" style="25" customWidth="1"/>
    <col min="8" max="22" width="5.28125" style="25" customWidth="1"/>
    <col min="23" max="24" width="5.7109375" style="25" customWidth="1"/>
    <col min="25" max="16384" width="11.421875" style="25" customWidth="1"/>
  </cols>
  <sheetData>
    <row r="1" spans="3:20" ht="13.5" thickBot="1">
      <c r="C1" s="104">
        <v>6</v>
      </c>
      <c r="P1" s="129" t="s">
        <v>0</v>
      </c>
      <c r="Q1" s="129"/>
      <c r="R1" s="129"/>
      <c r="S1" s="105"/>
      <c r="T1" s="105"/>
    </row>
    <row r="2" spans="6:22" ht="16.5" customHeight="1" thickBot="1">
      <c r="F2" s="106" t="s">
        <v>1</v>
      </c>
      <c r="G2" s="8" t="s">
        <v>130</v>
      </c>
      <c r="H2" s="25">
        <v>1</v>
      </c>
      <c r="J2" s="107" t="s">
        <v>3</v>
      </c>
      <c r="K2" s="130">
        <f ca="1">TODAY()</f>
        <v>41584</v>
      </c>
      <c r="L2" s="130"/>
      <c r="M2" s="130"/>
      <c r="N2" s="130"/>
      <c r="P2" s="131" t="s">
        <v>45</v>
      </c>
      <c r="Q2" s="131" t="s">
        <v>45</v>
      </c>
      <c r="R2" s="133" t="s">
        <v>45</v>
      </c>
      <c r="S2" s="108"/>
      <c r="T2" s="108"/>
      <c r="U2" s="109"/>
      <c r="V2" s="108"/>
    </row>
    <row r="3" spans="16:22" ht="13.5" customHeight="1" thickBot="1">
      <c r="P3" s="132"/>
      <c r="Q3" s="132"/>
      <c r="R3" s="134"/>
      <c r="S3" s="108"/>
      <c r="T3" s="108"/>
      <c r="U3" s="108"/>
      <c r="V3" s="108"/>
    </row>
    <row r="4" spans="6:10" ht="11.25">
      <c r="F4" s="110"/>
      <c r="G4" s="159"/>
      <c r="J4" s="25" t="s">
        <v>5</v>
      </c>
    </row>
    <row r="5" spans="6:10" ht="11.25">
      <c r="F5" s="110" t="s">
        <v>6</v>
      </c>
      <c r="G5" s="160"/>
      <c r="J5" s="107" t="s">
        <v>7</v>
      </c>
    </row>
    <row r="6" spans="7:21" ht="11.25">
      <c r="G6" s="161"/>
      <c r="H6" s="107"/>
      <c r="I6" s="107"/>
      <c r="J6" s="107"/>
      <c r="K6" s="107"/>
      <c r="U6" s="111"/>
    </row>
    <row r="8" spans="1:22" s="41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87" t="s">
        <v>12</v>
      </c>
      <c r="F8" s="14" t="s">
        <v>13</v>
      </c>
      <c r="G8" s="14" t="s">
        <v>14</v>
      </c>
      <c r="H8" s="17" t="s">
        <v>35</v>
      </c>
      <c r="I8" s="17" t="s">
        <v>38</v>
      </c>
      <c r="J8" s="17" t="s">
        <v>40</v>
      </c>
      <c r="K8" s="17" t="s">
        <v>15</v>
      </c>
      <c r="L8" s="17" t="s">
        <v>32</v>
      </c>
      <c r="M8" s="17" t="s">
        <v>31</v>
      </c>
      <c r="N8" s="17" t="s">
        <v>36</v>
      </c>
      <c r="O8" s="17" t="s">
        <v>20</v>
      </c>
      <c r="P8" s="17" t="s">
        <v>17</v>
      </c>
      <c r="Q8" s="17" t="s">
        <v>24</v>
      </c>
      <c r="R8" s="17" t="s">
        <v>25</v>
      </c>
      <c r="S8" s="17" t="s">
        <v>22</v>
      </c>
      <c r="T8" s="17" t="s">
        <v>39</v>
      </c>
      <c r="U8" s="17" t="s">
        <v>19</v>
      </c>
      <c r="V8" s="17" t="s">
        <v>16</v>
      </c>
    </row>
    <row r="9" spans="1:22" ht="34.5" customHeight="1">
      <c r="A9" s="26" t="s">
        <v>67</v>
      </c>
      <c r="B9" s="26">
        <v>37</v>
      </c>
      <c r="C9" s="27">
        <f aca="true" ca="1" t="shared" si="0" ref="C9:C14">OFFSET(C9,8,0)</f>
        <v>1</v>
      </c>
      <c r="D9" s="35" t="s">
        <v>145</v>
      </c>
      <c r="E9" s="26" t="s">
        <v>116</v>
      </c>
      <c r="F9" s="26">
        <v>57</v>
      </c>
      <c r="G9" s="29" t="s">
        <v>146</v>
      </c>
      <c r="H9" s="32" t="s">
        <v>61</v>
      </c>
      <c r="I9" s="31"/>
      <c r="J9" s="31"/>
      <c r="K9" s="32" t="s">
        <v>48</v>
      </c>
      <c r="L9" s="31"/>
      <c r="M9" s="31"/>
      <c r="N9" s="32" t="s">
        <v>48</v>
      </c>
      <c r="O9" s="31"/>
      <c r="P9" s="31"/>
      <c r="Q9" s="32" t="s">
        <v>109</v>
      </c>
      <c r="R9" s="31"/>
      <c r="S9" s="31"/>
      <c r="T9" s="31"/>
      <c r="U9" s="32" t="s">
        <v>64</v>
      </c>
      <c r="V9" s="31"/>
    </row>
    <row r="10" spans="1:22" ht="34.5" customHeight="1">
      <c r="A10" s="26" t="s">
        <v>67</v>
      </c>
      <c r="B10" s="26">
        <v>37</v>
      </c>
      <c r="C10" s="27">
        <f ca="1" t="shared" si="0"/>
        <v>2</v>
      </c>
      <c r="D10" s="35" t="s">
        <v>147</v>
      </c>
      <c r="E10" s="26" t="s">
        <v>116</v>
      </c>
      <c r="F10" s="26">
        <v>58</v>
      </c>
      <c r="G10" s="29" t="s">
        <v>132</v>
      </c>
      <c r="H10" s="32" t="s">
        <v>48</v>
      </c>
      <c r="I10" s="31"/>
      <c r="J10" s="31"/>
      <c r="K10" s="31"/>
      <c r="L10" s="31"/>
      <c r="M10" s="32" t="s">
        <v>48</v>
      </c>
      <c r="N10" s="31"/>
      <c r="O10" s="32" t="s">
        <v>48</v>
      </c>
      <c r="P10" s="31"/>
      <c r="Q10" s="31"/>
      <c r="R10" s="32" t="s">
        <v>48</v>
      </c>
      <c r="S10" s="31"/>
      <c r="T10" s="31"/>
      <c r="U10" s="31"/>
      <c r="V10" s="32" t="s">
        <v>48</v>
      </c>
    </row>
    <row r="11" spans="1:22" ht="34.5" customHeight="1">
      <c r="A11" s="26" t="s">
        <v>49</v>
      </c>
      <c r="B11" s="26">
        <v>49</v>
      </c>
      <c r="C11" s="27">
        <f ca="1" t="shared" si="0"/>
        <v>3</v>
      </c>
      <c r="D11" s="35" t="s">
        <v>148</v>
      </c>
      <c r="E11" s="26" t="s">
        <v>116</v>
      </c>
      <c r="F11" s="26">
        <v>60</v>
      </c>
      <c r="G11" s="29" t="s">
        <v>149</v>
      </c>
      <c r="H11" s="31"/>
      <c r="I11" s="32" t="s">
        <v>61</v>
      </c>
      <c r="J11" s="31"/>
      <c r="K11" s="31"/>
      <c r="L11" s="32" t="s">
        <v>64</v>
      </c>
      <c r="M11" s="31"/>
      <c r="N11" s="32" t="s">
        <v>61</v>
      </c>
      <c r="O11" s="31"/>
      <c r="P11" s="31"/>
      <c r="Q11" s="31"/>
      <c r="R11" s="31"/>
      <c r="S11" s="32" t="s">
        <v>47</v>
      </c>
      <c r="T11" s="31"/>
      <c r="U11" s="31"/>
      <c r="V11" s="32" t="s">
        <v>61</v>
      </c>
    </row>
    <row r="12" spans="1:22" ht="34.5" customHeight="1">
      <c r="A12" s="26" t="s">
        <v>49</v>
      </c>
      <c r="B12" s="26">
        <v>49</v>
      </c>
      <c r="C12" s="27">
        <f ca="1" t="shared" si="0"/>
        <v>4</v>
      </c>
      <c r="D12" s="35" t="s">
        <v>150</v>
      </c>
      <c r="E12" s="26" t="s">
        <v>116</v>
      </c>
      <c r="F12" s="26">
        <v>61</v>
      </c>
      <c r="G12" s="29" t="s">
        <v>128</v>
      </c>
      <c r="H12" s="31"/>
      <c r="I12" s="32" t="s">
        <v>48</v>
      </c>
      <c r="J12" s="31"/>
      <c r="K12" s="32" t="s">
        <v>48</v>
      </c>
      <c r="L12" s="31"/>
      <c r="M12" s="31"/>
      <c r="N12" s="31"/>
      <c r="O12" s="31"/>
      <c r="P12" s="32" t="s">
        <v>48</v>
      </c>
      <c r="Q12" s="31"/>
      <c r="R12" s="32" t="s">
        <v>57</v>
      </c>
      <c r="S12" s="31"/>
      <c r="T12" s="32" t="s">
        <v>48</v>
      </c>
      <c r="U12" s="31"/>
      <c r="V12" s="31"/>
    </row>
    <row r="13" spans="1:22" ht="34.5" customHeight="1">
      <c r="A13" s="26" t="s">
        <v>49</v>
      </c>
      <c r="B13" s="26">
        <v>72</v>
      </c>
      <c r="C13" s="27">
        <f ca="1" t="shared" si="0"/>
        <v>5</v>
      </c>
      <c r="D13" s="35" t="s">
        <v>151</v>
      </c>
      <c r="E13" s="26" t="s">
        <v>116</v>
      </c>
      <c r="F13" s="26">
        <v>65</v>
      </c>
      <c r="G13" s="29" t="s">
        <v>152</v>
      </c>
      <c r="H13" s="31"/>
      <c r="I13" s="31"/>
      <c r="J13" s="32" t="s">
        <v>64</v>
      </c>
      <c r="K13" s="31"/>
      <c r="L13" s="31"/>
      <c r="M13" s="32" t="s">
        <v>48</v>
      </c>
      <c r="N13" s="31"/>
      <c r="O13" s="31"/>
      <c r="P13" s="32" t="s">
        <v>57</v>
      </c>
      <c r="Q13" s="31"/>
      <c r="R13" s="31"/>
      <c r="S13" s="32" t="s">
        <v>61</v>
      </c>
      <c r="T13" s="31"/>
      <c r="U13" s="32" t="s">
        <v>48</v>
      </c>
      <c r="V13" s="31"/>
    </row>
    <row r="14" spans="1:22" ht="34.5" customHeight="1">
      <c r="A14" s="26" t="s">
        <v>49</v>
      </c>
      <c r="B14" s="26">
        <v>49</v>
      </c>
      <c r="C14" s="27">
        <f ca="1" t="shared" si="0"/>
        <v>6</v>
      </c>
      <c r="D14" s="35" t="s">
        <v>153</v>
      </c>
      <c r="E14" s="26" t="s">
        <v>116</v>
      </c>
      <c r="F14" s="26">
        <v>70</v>
      </c>
      <c r="G14" s="29" t="s">
        <v>128</v>
      </c>
      <c r="H14" s="31"/>
      <c r="I14" s="31"/>
      <c r="J14" s="32" t="s">
        <v>48</v>
      </c>
      <c r="K14" s="31"/>
      <c r="L14" s="32" t="s">
        <v>48</v>
      </c>
      <c r="M14" s="31"/>
      <c r="N14" s="31"/>
      <c r="O14" s="32" t="s">
        <v>64</v>
      </c>
      <c r="P14" s="31"/>
      <c r="Q14" s="32" t="s">
        <v>64</v>
      </c>
      <c r="R14" s="31"/>
      <c r="S14" s="31"/>
      <c r="T14" s="32" t="s">
        <v>61</v>
      </c>
      <c r="U14" s="31"/>
      <c r="V14" s="31"/>
    </row>
    <row r="15" spans="4:22" ht="24" customHeight="1" thickBot="1">
      <c r="D15" s="40"/>
      <c r="E15" s="40"/>
      <c r="F15" s="40"/>
      <c r="G15" s="40"/>
      <c r="H15" s="41"/>
      <c r="I15" s="41"/>
      <c r="J15" s="41"/>
      <c r="K15" s="41"/>
      <c r="L15" s="41"/>
      <c r="M15" s="162"/>
      <c r="N15" s="162"/>
      <c r="O15" s="162"/>
      <c r="P15" s="162"/>
      <c r="Q15" s="41"/>
      <c r="R15" s="41"/>
      <c r="S15" s="41"/>
      <c r="T15" s="41"/>
      <c r="U15" s="41"/>
      <c r="V15" s="41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87" t="s">
        <v>12</v>
      </c>
      <c r="F16" s="43" t="s">
        <v>72</v>
      </c>
      <c r="G16" s="44" t="s">
        <v>14</v>
      </c>
      <c r="H16" s="45" t="s">
        <v>73</v>
      </c>
      <c r="I16" s="46" t="s">
        <v>74</v>
      </c>
      <c r="J16" s="46" t="s">
        <v>75</v>
      </c>
      <c r="K16" s="46" t="s">
        <v>76</v>
      </c>
      <c r="L16" s="47" t="s">
        <v>77</v>
      </c>
      <c r="M16" s="163" t="s">
        <v>80</v>
      </c>
      <c r="N16" s="164"/>
      <c r="O16" s="49" t="s">
        <v>81</v>
      </c>
      <c r="P16" s="114" t="s">
        <v>82</v>
      </c>
      <c r="Q16" s="144"/>
      <c r="R16" s="41"/>
      <c r="S16" s="62"/>
      <c r="T16" s="136" t="s">
        <v>84</v>
      </c>
      <c r="U16" s="136"/>
      <c r="V16" s="41"/>
    </row>
    <row r="17" spans="1:22" ht="27" customHeight="1" thickBot="1">
      <c r="A17" s="26" t="str">
        <f aca="true" ca="1" t="shared" si="1" ref="A17:B22">OFFSET(A17,-8,0)</f>
        <v>TBO</v>
      </c>
      <c r="B17" s="26">
        <f ca="1" t="shared" si="1"/>
        <v>37</v>
      </c>
      <c r="C17" s="13">
        <v>1</v>
      </c>
      <c r="D17" s="65" t="str">
        <f aca="true" ca="1" t="shared" si="2" ref="D17:E22">OFFSET(D17,-8,0)</f>
        <v>ROCHER Pauline</v>
      </c>
      <c r="E17" s="26" t="str">
        <f ca="1" t="shared" si="2"/>
        <v>M</v>
      </c>
      <c r="F17" s="26">
        <v>87</v>
      </c>
      <c r="G17" s="26" t="str">
        <f aca="true" ca="1" t="shared" si="3" ref="G17:G22">OFFSET(G17,-8,0)</f>
        <v>J.C. RICHELAIS</v>
      </c>
      <c r="H17" s="53">
        <v>10</v>
      </c>
      <c r="I17" s="112">
        <v>0</v>
      </c>
      <c r="J17" s="112">
        <v>0</v>
      </c>
      <c r="K17" s="112">
        <v>0</v>
      </c>
      <c r="L17" s="113">
        <v>10</v>
      </c>
      <c r="M17" s="124">
        <f aca="true" t="shared" si="4" ref="M17:M22">SUM(H17:L17)</f>
        <v>20</v>
      </c>
      <c r="N17" s="125"/>
      <c r="O17" s="49"/>
      <c r="P17" s="145">
        <f aca="true" ca="1" t="shared" si="5" ref="P17:P22">SUM(OFFSET(P17,0,-10),OFFSET(P17,0,-3))</f>
        <v>107</v>
      </c>
      <c r="Q17" s="146"/>
      <c r="R17" s="41"/>
      <c r="S17" s="41"/>
      <c r="T17" s="45" t="s">
        <v>86</v>
      </c>
      <c r="U17" s="47" t="s">
        <v>87</v>
      </c>
      <c r="V17" s="41"/>
    </row>
    <row r="18" spans="1:22" ht="27" customHeight="1" thickBot="1">
      <c r="A18" s="26" t="str">
        <f ca="1" t="shared" si="1"/>
        <v>TBO</v>
      </c>
      <c r="B18" s="26">
        <f ca="1" t="shared" si="1"/>
        <v>37</v>
      </c>
      <c r="C18" s="13">
        <v>2</v>
      </c>
      <c r="D18" s="65" t="str">
        <f ca="1" t="shared" si="2"/>
        <v>FORTIN Margot</v>
      </c>
      <c r="E18" s="26" t="str">
        <f ca="1" t="shared" si="2"/>
        <v>M</v>
      </c>
      <c r="F18" s="26">
        <v>0</v>
      </c>
      <c r="G18" s="26" t="str">
        <f ca="1" t="shared" si="3"/>
        <v>J.C.DESCARTES</v>
      </c>
      <c r="H18" s="50">
        <v>0</v>
      </c>
      <c r="I18" s="51">
        <v>0</v>
      </c>
      <c r="J18" s="51">
        <v>0</v>
      </c>
      <c r="K18" s="51">
        <v>0</v>
      </c>
      <c r="L18" s="52">
        <v>0</v>
      </c>
      <c r="M18" s="150">
        <f t="shared" si="4"/>
        <v>0</v>
      </c>
      <c r="N18" s="151"/>
      <c r="O18" s="49"/>
      <c r="P18" s="114">
        <f ca="1" t="shared" si="5"/>
        <v>0</v>
      </c>
      <c r="Q18" s="144"/>
      <c r="R18" s="41"/>
      <c r="S18" s="41"/>
      <c r="T18" s="74">
        <v>7</v>
      </c>
      <c r="U18" s="75">
        <v>10</v>
      </c>
      <c r="V18" s="41"/>
    </row>
    <row r="19" spans="1:22" ht="27" customHeight="1">
      <c r="A19" s="26" t="str">
        <f ca="1" t="shared" si="1"/>
        <v>PDL</v>
      </c>
      <c r="B19" s="26">
        <f ca="1" t="shared" si="1"/>
        <v>49</v>
      </c>
      <c r="C19" s="13">
        <v>3</v>
      </c>
      <c r="D19" s="65" t="str">
        <f ca="1" t="shared" si="2"/>
        <v>DUTERTRE Emmanuelle</v>
      </c>
      <c r="E19" s="26" t="str">
        <f ca="1" t="shared" si="2"/>
        <v>M</v>
      </c>
      <c r="F19" s="26">
        <v>34</v>
      </c>
      <c r="G19" s="26" t="str">
        <f ca="1" t="shared" si="3"/>
        <v>J C MONTREUIL JUIGNE</v>
      </c>
      <c r="H19" s="50">
        <v>10</v>
      </c>
      <c r="I19" s="51">
        <v>10</v>
      </c>
      <c r="J19" s="51">
        <v>10</v>
      </c>
      <c r="K19" s="51">
        <v>0</v>
      </c>
      <c r="L19" s="52">
        <v>10</v>
      </c>
      <c r="M19" s="150">
        <f t="shared" si="4"/>
        <v>40</v>
      </c>
      <c r="N19" s="151"/>
      <c r="O19" s="49"/>
      <c r="P19" s="114">
        <f ca="1" t="shared" si="5"/>
        <v>74</v>
      </c>
      <c r="Q19" s="144"/>
      <c r="R19" s="41"/>
      <c r="S19" s="41"/>
      <c r="T19" s="41"/>
      <c r="U19" s="41"/>
      <c r="V19" s="41"/>
    </row>
    <row r="20" spans="1:22" ht="27" customHeight="1">
      <c r="A20" s="26" t="str">
        <f ca="1" t="shared" si="1"/>
        <v>PDL</v>
      </c>
      <c r="B20" s="26">
        <f ca="1" t="shared" si="1"/>
        <v>49</v>
      </c>
      <c r="C20" s="13">
        <v>4</v>
      </c>
      <c r="D20" s="65" t="str">
        <f ca="1" t="shared" si="2"/>
        <v>MONJAL Chloe</v>
      </c>
      <c r="E20" s="26" t="str">
        <f ca="1" t="shared" si="2"/>
        <v>M</v>
      </c>
      <c r="F20" s="26">
        <v>0</v>
      </c>
      <c r="G20" s="26" t="str">
        <f ca="1" t="shared" si="3"/>
        <v>J.C. DU BASSIN SAUMUROIS</v>
      </c>
      <c r="H20" s="50">
        <v>0</v>
      </c>
      <c r="I20" s="51">
        <v>0</v>
      </c>
      <c r="J20" s="51">
        <v>0</v>
      </c>
      <c r="K20" s="51">
        <v>10</v>
      </c>
      <c r="L20" s="52">
        <v>0</v>
      </c>
      <c r="M20" s="150">
        <f t="shared" si="4"/>
        <v>10</v>
      </c>
      <c r="N20" s="151"/>
      <c r="O20" s="49"/>
      <c r="P20" s="114">
        <f ca="1" t="shared" si="5"/>
        <v>10</v>
      </c>
      <c r="Q20" s="144"/>
      <c r="R20" s="41"/>
      <c r="S20" s="41"/>
      <c r="T20" s="41"/>
      <c r="U20" s="41"/>
      <c r="V20" s="41"/>
    </row>
    <row r="21" spans="1:22" ht="27" customHeight="1">
      <c r="A21" s="26" t="str">
        <f ca="1" t="shared" si="1"/>
        <v>PDL</v>
      </c>
      <c r="B21" s="26">
        <f ca="1" t="shared" si="1"/>
        <v>72</v>
      </c>
      <c r="C21" s="13">
        <v>5</v>
      </c>
      <c r="D21" s="65" t="str">
        <f ca="1" t="shared" si="2"/>
        <v>PAPIN Lucie</v>
      </c>
      <c r="E21" s="26" t="str">
        <f ca="1" t="shared" si="2"/>
        <v>M</v>
      </c>
      <c r="F21" s="26">
        <v>60</v>
      </c>
      <c r="G21" s="26" t="str">
        <f ca="1" t="shared" si="3"/>
        <v>US PRECIGNE</v>
      </c>
      <c r="H21" s="50">
        <v>10</v>
      </c>
      <c r="I21" s="51">
        <v>0</v>
      </c>
      <c r="J21" s="51">
        <v>10</v>
      </c>
      <c r="K21" s="51">
        <v>10</v>
      </c>
      <c r="L21" s="52">
        <v>0</v>
      </c>
      <c r="M21" s="150">
        <f t="shared" si="4"/>
        <v>30</v>
      </c>
      <c r="N21" s="151"/>
      <c r="O21" s="49"/>
      <c r="P21" s="114">
        <f ca="1" t="shared" si="5"/>
        <v>90</v>
      </c>
      <c r="Q21" s="144"/>
      <c r="R21" s="41"/>
      <c r="S21" s="41"/>
      <c r="T21" s="41"/>
      <c r="U21" s="41"/>
      <c r="V21" s="41"/>
    </row>
    <row r="22" spans="1:22" ht="27" customHeight="1" thickBot="1">
      <c r="A22" s="26" t="str">
        <f ca="1" t="shared" si="1"/>
        <v>PDL</v>
      </c>
      <c r="B22" s="26">
        <f ca="1" t="shared" si="1"/>
        <v>49</v>
      </c>
      <c r="C22" s="13">
        <v>6</v>
      </c>
      <c r="D22" s="65" t="str">
        <f ca="1" t="shared" si="2"/>
        <v>GAREL Salome</v>
      </c>
      <c r="E22" s="26" t="str">
        <f ca="1" t="shared" si="2"/>
        <v>M</v>
      </c>
      <c r="F22" s="26">
        <v>70</v>
      </c>
      <c r="G22" s="26" t="str">
        <f ca="1" t="shared" si="3"/>
        <v>J.C. DU BASSIN SAUMUROIS</v>
      </c>
      <c r="H22" s="70">
        <v>0</v>
      </c>
      <c r="I22" s="71">
        <v>0</v>
      </c>
      <c r="J22" s="71">
        <v>10</v>
      </c>
      <c r="K22" s="71">
        <v>10</v>
      </c>
      <c r="L22" s="72">
        <v>10</v>
      </c>
      <c r="M22" s="148">
        <f t="shared" si="4"/>
        <v>30</v>
      </c>
      <c r="N22" s="149"/>
      <c r="O22" s="49"/>
      <c r="P22" s="145">
        <f ca="1" t="shared" si="5"/>
        <v>100</v>
      </c>
      <c r="Q22" s="146"/>
      <c r="R22" s="41"/>
      <c r="S22" s="41"/>
      <c r="T22" s="41"/>
      <c r="U22" s="41"/>
      <c r="V22" s="41"/>
    </row>
    <row r="23" spans="3:14" ht="11.25">
      <c r="C23" s="25"/>
      <c r="D23" s="58"/>
      <c r="E23" s="58"/>
      <c r="F23" s="58"/>
      <c r="G23" s="58"/>
      <c r="H23" s="58"/>
      <c r="I23" s="58"/>
      <c r="J23" s="58"/>
      <c r="K23" s="58"/>
      <c r="L23" s="58"/>
      <c r="N23" s="25" t="s">
        <v>88</v>
      </c>
    </row>
    <row r="24" spans="3:22" ht="11.25" hidden="1">
      <c r="C24" s="39">
        <f>COUNT(H17:L22)/2</f>
        <v>15</v>
      </c>
      <c r="G24" s="99" t="s">
        <v>89</v>
      </c>
      <c r="H24" s="77">
        <v>1</v>
      </c>
      <c r="I24" s="77">
        <v>2</v>
      </c>
      <c r="J24" s="77">
        <v>3</v>
      </c>
      <c r="K24" s="77">
        <v>4</v>
      </c>
      <c r="L24" s="77">
        <v>5</v>
      </c>
      <c r="M24" s="77">
        <v>6</v>
      </c>
      <c r="N24" s="77">
        <v>7</v>
      </c>
      <c r="O24" s="77">
        <v>8</v>
      </c>
      <c r="P24" s="77">
        <v>9</v>
      </c>
      <c r="Q24" s="77">
        <v>10</v>
      </c>
      <c r="R24" s="77">
        <v>11</v>
      </c>
      <c r="S24" s="77">
        <v>12</v>
      </c>
      <c r="T24" s="77">
        <v>13</v>
      </c>
      <c r="U24" s="77">
        <v>14</v>
      </c>
      <c r="V24" s="77">
        <v>15</v>
      </c>
    </row>
    <row r="25" spans="7:22" ht="11.25" hidden="1">
      <c r="G25" s="99" t="s">
        <v>90</v>
      </c>
      <c r="H25" s="77">
        <v>1</v>
      </c>
      <c r="I25" s="77">
        <v>1</v>
      </c>
      <c r="J25" s="77">
        <v>1</v>
      </c>
      <c r="K25" s="77">
        <v>2</v>
      </c>
      <c r="L25" s="77">
        <v>2</v>
      </c>
      <c r="M25" s="77">
        <v>2</v>
      </c>
      <c r="N25" s="77">
        <v>3</v>
      </c>
      <c r="O25" s="77">
        <v>3</v>
      </c>
      <c r="P25" s="77">
        <v>3</v>
      </c>
      <c r="Q25" s="77">
        <v>4</v>
      </c>
      <c r="R25" s="77">
        <v>4</v>
      </c>
      <c r="S25" s="77">
        <v>4</v>
      </c>
      <c r="T25" s="77">
        <v>5</v>
      </c>
      <c r="U25" s="77">
        <v>5</v>
      </c>
      <c r="V25" s="77">
        <v>5</v>
      </c>
    </row>
    <row r="26" spans="7:22" ht="11.25" hidden="1">
      <c r="G26" s="99" t="s">
        <v>91</v>
      </c>
      <c r="H26" s="77">
        <v>1</v>
      </c>
      <c r="I26" s="77">
        <v>1</v>
      </c>
      <c r="J26" s="77">
        <v>1</v>
      </c>
      <c r="K26" s="77">
        <v>2</v>
      </c>
      <c r="L26" s="77">
        <v>2</v>
      </c>
      <c r="M26" s="77">
        <v>2</v>
      </c>
      <c r="N26" s="77">
        <v>3</v>
      </c>
      <c r="O26" s="77">
        <v>3</v>
      </c>
      <c r="P26" s="77">
        <v>3</v>
      </c>
      <c r="Q26" s="77">
        <v>4</v>
      </c>
      <c r="R26" s="77">
        <v>4</v>
      </c>
      <c r="S26" s="77">
        <v>4</v>
      </c>
      <c r="T26" s="77">
        <v>5</v>
      </c>
      <c r="U26" s="77">
        <v>5</v>
      </c>
      <c r="V26" s="77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U22" sqref="U22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421875" style="39" bestFit="1" customWidth="1"/>
    <col min="4" max="4" width="24.421875" style="25" customWidth="1"/>
    <col min="5" max="5" width="4.8515625" style="25" customWidth="1"/>
    <col min="6" max="6" width="7.7109375" style="41" customWidth="1"/>
    <col min="7" max="7" width="33.8515625" style="25" customWidth="1"/>
    <col min="8" max="22" width="5.28125" style="25" customWidth="1"/>
    <col min="23" max="24" width="5.7109375" style="25" customWidth="1"/>
    <col min="25" max="16384" width="11.421875" style="25" customWidth="1"/>
  </cols>
  <sheetData>
    <row r="1" spans="3:20" ht="13.5" thickBot="1">
      <c r="C1" s="104">
        <v>6</v>
      </c>
      <c r="P1" s="129" t="s">
        <v>0</v>
      </c>
      <c r="Q1" s="129"/>
      <c r="R1" s="129"/>
      <c r="S1" s="105"/>
      <c r="T1" s="105"/>
    </row>
    <row r="2" spans="6:22" ht="16.5" customHeight="1" thickBot="1">
      <c r="F2" s="106" t="s">
        <v>1</v>
      </c>
      <c r="G2" s="8" t="s">
        <v>113</v>
      </c>
      <c r="H2" s="25">
        <v>1</v>
      </c>
      <c r="J2" s="107" t="s">
        <v>3</v>
      </c>
      <c r="K2" s="130">
        <f ca="1">TODAY()</f>
        <v>41584</v>
      </c>
      <c r="L2" s="130"/>
      <c r="M2" s="130"/>
      <c r="N2" s="130"/>
      <c r="P2" s="131" t="s">
        <v>154</v>
      </c>
      <c r="Q2" s="131" t="s">
        <v>45</v>
      </c>
      <c r="R2" s="133" t="s">
        <v>45</v>
      </c>
      <c r="S2" s="108"/>
      <c r="T2" s="108"/>
      <c r="U2" s="109"/>
      <c r="V2" s="108"/>
    </row>
    <row r="3" spans="16:22" ht="13.5" customHeight="1" thickBot="1">
      <c r="P3" s="132"/>
      <c r="Q3" s="132"/>
      <c r="R3" s="134"/>
      <c r="S3" s="108"/>
      <c r="T3" s="108"/>
      <c r="U3" s="108"/>
      <c r="V3" s="108"/>
    </row>
    <row r="4" spans="6:10" ht="11.25">
      <c r="F4" s="110"/>
      <c r="G4" s="159"/>
      <c r="J4" s="25" t="s">
        <v>5</v>
      </c>
    </row>
    <row r="5" spans="6:10" ht="11.25">
      <c r="F5" s="110" t="s">
        <v>6</v>
      </c>
      <c r="G5" s="160"/>
      <c r="J5" s="107" t="s">
        <v>7</v>
      </c>
    </row>
    <row r="6" spans="7:21" ht="11.25">
      <c r="G6" s="161"/>
      <c r="H6" s="107"/>
      <c r="I6" s="107"/>
      <c r="J6" s="107"/>
      <c r="K6" s="107"/>
      <c r="U6" s="111"/>
    </row>
    <row r="8" spans="1:22" s="41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87" t="s">
        <v>12</v>
      </c>
      <c r="F8" s="14" t="s">
        <v>13</v>
      </c>
      <c r="G8" s="14" t="s">
        <v>14</v>
      </c>
      <c r="H8" s="17" t="s">
        <v>35</v>
      </c>
      <c r="I8" s="17" t="s">
        <v>38</v>
      </c>
      <c r="J8" s="17" t="s">
        <v>40</v>
      </c>
      <c r="K8" s="17" t="s">
        <v>15</v>
      </c>
      <c r="L8" s="17" t="s">
        <v>32</v>
      </c>
      <c r="M8" s="17" t="s">
        <v>31</v>
      </c>
      <c r="N8" s="17" t="s">
        <v>36</v>
      </c>
      <c r="O8" s="17" t="s">
        <v>20</v>
      </c>
      <c r="P8" s="17" t="s">
        <v>17</v>
      </c>
      <c r="Q8" s="88" t="s">
        <v>24</v>
      </c>
      <c r="R8" s="17" t="s">
        <v>25</v>
      </c>
      <c r="S8" s="17" t="s">
        <v>22</v>
      </c>
      <c r="T8" s="88" t="s">
        <v>39</v>
      </c>
      <c r="U8" s="17" t="s">
        <v>19</v>
      </c>
      <c r="V8" s="17" t="s">
        <v>16</v>
      </c>
    </row>
    <row r="9" spans="1:22" ht="34.5" customHeight="1">
      <c r="A9" s="26" t="s">
        <v>49</v>
      </c>
      <c r="B9" s="26">
        <v>72</v>
      </c>
      <c r="C9" s="27">
        <f aca="true" ca="1" t="shared" si="0" ref="C9:C14">OFFSET(C9,8,0)</f>
        <v>1</v>
      </c>
      <c r="D9" s="28" t="s">
        <v>155</v>
      </c>
      <c r="E9" s="26" t="s">
        <v>116</v>
      </c>
      <c r="F9" s="26">
        <v>50</v>
      </c>
      <c r="G9" s="29" t="s">
        <v>156</v>
      </c>
      <c r="H9" s="32" t="s">
        <v>48</v>
      </c>
      <c r="I9" s="31"/>
      <c r="J9" s="31"/>
      <c r="K9" s="32" t="s">
        <v>48</v>
      </c>
      <c r="L9" s="31"/>
      <c r="M9" s="31"/>
      <c r="N9" s="32" t="s">
        <v>48</v>
      </c>
      <c r="O9" s="31"/>
      <c r="P9" s="31"/>
      <c r="Q9" s="32"/>
      <c r="R9" s="31"/>
      <c r="S9" s="31"/>
      <c r="T9" s="31"/>
      <c r="U9" s="32" t="s">
        <v>48</v>
      </c>
      <c r="V9" s="31"/>
    </row>
    <row r="10" spans="1:22" ht="34.5" customHeight="1">
      <c r="A10" s="26" t="s">
        <v>67</v>
      </c>
      <c r="B10" s="26">
        <v>37</v>
      </c>
      <c r="C10" s="27">
        <f ca="1" t="shared" si="0"/>
        <v>2</v>
      </c>
      <c r="D10" s="35" t="s">
        <v>157</v>
      </c>
      <c r="E10" s="26" t="s">
        <v>116</v>
      </c>
      <c r="F10" s="26">
        <v>51</v>
      </c>
      <c r="G10" s="29" t="s">
        <v>111</v>
      </c>
      <c r="H10" s="32" t="s">
        <v>61</v>
      </c>
      <c r="I10" s="31"/>
      <c r="J10" s="31"/>
      <c r="K10" s="31"/>
      <c r="L10" s="31"/>
      <c r="M10" s="32" t="s">
        <v>64</v>
      </c>
      <c r="N10" s="31"/>
      <c r="O10" s="32" t="s">
        <v>56</v>
      </c>
      <c r="P10" s="31"/>
      <c r="Q10" s="31"/>
      <c r="R10" s="32" t="s">
        <v>158</v>
      </c>
      <c r="S10" s="31"/>
      <c r="T10" s="31"/>
      <c r="U10" s="31"/>
      <c r="V10" s="32" t="s">
        <v>48</v>
      </c>
    </row>
    <row r="11" spans="1:22" ht="34.5" customHeight="1">
      <c r="A11" s="26" t="s">
        <v>49</v>
      </c>
      <c r="B11" s="26">
        <v>44</v>
      </c>
      <c r="C11" s="27">
        <f ca="1" t="shared" si="0"/>
        <v>3</v>
      </c>
      <c r="D11" s="35" t="s">
        <v>159</v>
      </c>
      <c r="E11" s="26" t="s">
        <v>116</v>
      </c>
      <c r="F11" s="26">
        <v>51</v>
      </c>
      <c r="G11" s="29" t="s">
        <v>160</v>
      </c>
      <c r="H11" s="31"/>
      <c r="I11" s="32" t="s">
        <v>64</v>
      </c>
      <c r="J11" s="31"/>
      <c r="K11" s="31"/>
      <c r="L11" s="32" t="s">
        <v>56</v>
      </c>
      <c r="M11" s="31"/>
      <c r="N11" s="32" t="s">
        <v>61</v>
      </c>
      <c r="O11" s="31"/>
      <c r="P11" s="31"/>
      <c r="Q11" s="31"/>
      <c r="R11" s="31"/>
      <c r="S11" s="32" t="s">
        <v>56</v>
      </c>
      <c r="T11" s="31"/>
      <c r="U11" s="31"/>
      <c r="V11" s="32" t="s">
        <v>61</v>
      </c>
    </row>
    <row r="12" spans="1:22" ht="34.5" customHeight="1">
      <c r="A12" s="26" t="s">
        <v>49</v>
      </c>
      <c r="B12" s="26">
        <v>72</v>
      </c>
      <c r="C12" s="27">
        <f ca="1" t="shared" si="0"/>
        <v>4</v>
      </c>
      <c r="D12" s="28" t="s">
        <v>161</v>
      </c>
      <c r="E12" s="26" t="s">
        <v>116</v>
      </c>
      <c r="F12" s="26">
        <v>52</v>
      </c>
      <c r="G12" s="29" t="s">
        <v>162</v>
      </c>
      <c r="H12" s="31"/>
      <c r="I12" s="32" t="s">
        <v>48</v>
      </c>
      <c r="J12" s="31"/>
      <c r="K12" s="32" t="s">
        <v>47</v>
      </c>
      <c r="L12" s="31"/>
      <c r="M12" s="31"/>
      <c r="N12" s="31"/>
      <c r="O12" s="31"/>
      <c r="P12" s="32" t="s">
        <v>48</v>
      </c>
      <c r="Q12" s="31"/>
      <c r="R12" s="32" t="s">
        <v>61</v>
      </c>
      <c r="S12" s="31"/>
      <c r="T12" s="32"/>
      <c r="U12" s="31"/>
      <c r="V12" s="31"/>
    </row>
    <row r="13" spans="1:22" ht="34.5" customHeight="1">
      <c r="A13" s="26" t="s">
        <v>49</v>
      </c>
      <c r="B13" s="26">
        <v>49</v>
      </c>
      <c r="C13" s="27">
        <f ca="1" t="shared" si="0"/>
        <v>5</v>
      </c>
      <c r="D13" s="35" t="s">
        <v>163</v>
      </c>
      <c r="E13" s="26" t="s">
        <v>116</v>
      </c>
      <c r="F13" s="26">
        <v>54</v>
      </c>
      <c r="G13" s="29" t="s">
        <v>128</v>
      </c>
      <c r="H13" s="31"/>
      <c r="I13" s="31"/>
      <c r="J13" s="32" t="s">
        <v>57</v>
      </c>
      <c r="K13" s="31"/>
      <c r="L13" s="31"/>
      <c r="M13" s="32" t="s">
        <v>48</v>
      </c>
      <c r="N13" s="31"/>
      <c r="O13" s="31"/>
      <c r="P13" s="32" t="s">
        <v>61</v>
      </c>
      <c r="Q13" s="31"/>
      <c r="R13" s="31"/>
      <c r="S13" s="32" t="s">
        <v>48</v>
      </c>
      <c r="T13" s="31"/>
      <c r="U13" s="32" t="s">
        <v>61</v>
      </c>
      <c r="V13" s="31"/>
    </row>
    <row r="14" spans="1:22" ht="34.5" customHeight="1">
      <c r="A14" s="26" t="s">
        <v>49</v>
      </c>
      <c r="B14" s="26">
        <v>53</v>
      </c>
      <c r="C14" s="27">
        <f ca="1" t="shared" si="0"/>
        <v>6</v>
      </c>
      <c r="D14" s="35" t="s">
        <v>164</v>
      </c>
      <c r="E14" s="26" t="s">
        <v>116</v>
      </c>
      <c r="F14" s="26">
        <v>57</v>
      </c>
      <c r="G14" s="29" t="s">
        <v>165</v>
      </c>
      <c r="H14" s="31"/>
      <c r="I14" s="31"/>
      <c r="J14" s="32" t="s">
        <v>48</v>
      </c>
      <c r="K14" s="31"/>
      <c r="L14" s="32" t="s">
        <v>48</v>
      </c>
      <c r="M14" s="31"/>
      <c r="N14" s="31"/>
      <c r="O14" s="32" t="s">
        <v>48</v>
      </c>
      <c r="P14" s="31"/>
      <c r="Q14" s="32"/>
      <c r="R14" s="31"/>
      <c r="S14" s="31"/>
      <c r="T14" s="32"/>
      <c r="U14" s="31"/>
      <c r="V14" s="31"/>
    </row>
    <row r="15" spans="4:22" ht="24" customHeight="1" thickBot="1">
      <c r="D15" s="40"/>
      <c r="E15" s="40"/>
      <c r="F15" s="40"/>
      <c r="G15" s="40"/>
      <c r="H15" s="41"/>
      <c r="I15" s="41"/>
      <c r="J15" s="41"/>
      <c r="K15" s="41"/>
      <c r="L15" s="41"/>
      <c r="M15" s="162"/>
      <c r="N15" s="162"/>
      <c r="O15" s="162"/>
      <c r="P15" s="162"/>
      <c r="Q15" s="41"/>
      <c r="R15" s="41"/>
      <c r="S15" s="41"/>
      <c r="T15" s="41"/>
      <c r="U15" s="41"/>
      <c r="V15" s="41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87" t="s">
        <v>12</v>
      </c>
      <c r="F16" s="43" t="s">
        <v>72</v>
      </c>
      <c r="G16" s="44" t="s">
        <v>14</v>
      </c>
      <c r="H16" s="45" t="s">
        <v>73</v>
      </c>
      <c r="I16" s="46" t="s">
        <v>74</v>
      </c>
      <c r="J16" s="46" t="s">
        <v>75</v>
      </c>
      <c r="K16" s="46" t="s">
        <v>76</v>
      </c>
      <c r="L16" s="47" t="s">
        <v>77</v>
      </c>
      <c r="M16" s="163" t="s">
        <v>80</v>
      </c>
      <c r="N16" s="164"/>
      <c r="O16" s="49" t="s">
        <v>81</v>
      </c>
      <c r="P16" s="114" t="s">
        <v>82</v>
      </c>
      <c r="Q16" s="144"/>
      <c r="R16" s="41"/>
      <c r="S16" s="62"/>
      <c r="T16" s="136" t="s">
        <v>84</v>
      </c>
      <c r="U16" s="136"/>
      <c r="V16" s="41"/>
    </row>
    <row r="17" spans="1:22" ht="27" customHeight="1" thickBot="1">
      <c r="A17" s="26" t="str">
        <f aca="true" ca="1" t="shared" si="1" ref="A17:B22">OFFSET(A17,-8,0)</f>
        <v>PDL</v>
      </c>
      <c r="B17" s="26">
        <f ca="1" t="shared" si="1"/>
        <v>72</v>
      </c>
      <c r="C17" s="13">
        <v>1</v>
      </c>
      <c r="D17" s="26" t="str">
        <f aca="true" ca="1" t="shared" si="2" ref="D17:E22">OFFSET(D17,-8,0)</f>
        <v>JAMAUX Perrine</v>
      </c>
      <c r="E17" s="26" t="str">
        <f ca="1" t="shared" si="2"/>
        <v>M</v>
      </c>
      <c r="F17" s="26">
        <v>37</v>
      </c>
      <c r="G17" s="26" t="str">
        <f aca="true" ca="1" t="shared" si="3" ref="G17:G22">OFFSET(G17,-8,0)</f>
        <v>AS NEUVILLE</v>
      </c>
      <c r="H17" s="53">
        <v>0</v>
      </c>
      <c r="I17" s="112">
        <v>0</v>
      </c>
      <c r="J17" s="112">
        <v>0</v>
      </c>
      <c r="K17" s="112">
        <v>0</v>
      </c>
      <c r="L17" s="113"/>
      <c r="M17" s="124">
        <f aca="true" t="shared" si="4" ref="M17:M22">SUM(H17:L17)</f>
        <v>0</v>
      </c>
      <c r="N17" s="125"/>
      <c r="O17" s="49"/>
      <c r="P17" s="114">
        <f aca="true" ca="1" t="shared" si="5" ref="P17:P22">SUM(OFFSET(P17,0,-10),OFFSET(P17,0,-3))</f>
        <v>37</v>
      </c>
      <c r="Q17" s="144"/>
      <c r="R17" s="41"/>
      <c r="S17" s="41"/>
      <c r="T17" s="45" t="s">
        <v>86</v>
      </c>
      <c r="U17" s="47" t="s">
        <v>87</v>
      </c>
      <c r="V17" s="41"/>
    </row>
    <row r="18" spans="1:22" ht="27" customHeight="1" thickBot="1">
      <c r="A18" s="26" t="str">
        <f ca="1" t="shared" si="1"/>
        <v>TBO</v>
      </c>
      <c r="B18" s="26">
        <f ca="1" t="shared" si="1"/>
        <v>37</v>
      </c>
      <c r="C18" s="13">
        <v>2</v>
      </c>
      <c r="D18" s="65" t="str">
        <f ca="1" t="shared" si="2"/>
        <v>GOUJON Cloe</v>
      </c>
      <c r="E18" s="26" t="str">
        <f ca="1" t="shared" si="2"/>
        <v>M</v>
      </c>
      <c r="F18" s="26">
        <v>50</v>
      </c>
      <c r="G18" s="26" t="str">
        <f ca="1" t="shared" si="3"/>
        <v>JUDO CHATEAU-RENAULT</v>
      </c>
      <c r="H18" s="50">
        <v>10</v>
      </c>
      <c r="I18" s="51">
        <v>10</v>
      </c>
      <c r="J18" s="51">
        <v>10</v>
      </c>
      <c r="K18" s="51">
        <v>0</v>
      </c>
      <c r="L18" s="52">
        <v>0</v>
      </c>
      <c r="M18" s="150">
        <f t="shared" si="4"/>
        <v>30</v>
      </c>
      <c r="N18" s="151"/>
      <c r="O18" s="49"/>
      <c r="P18" s="114">
        <f ca="1" t="shared" si="5"/>
        <v>80</v>
      </c>
      <c r="Q18" s="144"/>
      <c r="R18" s="41"/>
      <c r="S18" s="41"/>
      <c r="T18" s="74">
        <v>7</v>
      </c>
      <c r="U18" s="75">
        <v>10</v>
      </c>
      <c r="V18" s="41"/>
    </row>
    <row r="19" spans="1:22" ht="27" customHeight="1">
      <c r="A19" s="26" t="str">
        <f ca="1" t="shared" si="1"/>
        <v>PDL</v>
      </c>
      <c r="B19" s="26">
        <f ca="1" t="shared" si="1"/>
        <v>44</v>
      </c>
      <c r="C19" s="13">
        <v>3</v>
      </c>
      <c r="D19" s="65" t="str">
        <f ca="1" t="shared" si="2"/>
        <v>JOUZEL Marion</v>
      </c>
      <c r="E19" s="26" t="str">
        <f ca="1" t="shared" si="2"/>
        <v>M</v>
      </c>
      <c r="F19" s="26">
        <v>30</v>
      </c>
      <c r="G19" s="26" t="str">
        <f ca="1" t="shared" si="3"/>
        <v>STE LUCE JUDO-JUJITSU</v>
      </c>
      <c r="H19" s="50">
        <v>10</v>
      </c>
      <c r="I19" s="51">
        <v>10</v>
      </c>
      <c r="J19" s="51">
        <v>10</v>
      </c>
      <c r="K19" s="51">
        <v>10</v>
      </c>
      <c r="L19" s="52">
        <v>10</v>
      </c>
      <c r="M19" s="150">
        <f t="shared" si="4"/>
        <v>50</v>
      </c>
      <c r="N19" s="151"/>
      <c r="O19" s="49"/>
      <c r="P19" s="114">
        <f ca="1" t="shared" si="5"/>
        <v>80</v>
      </c>
      <c r="Q19" s="144"/>
      <c r="R19" s="41"/>
      <c r="S19" s="41"/>
      <c r="T19" s="41"/>
      <c r="U19" s="41"/>
      <c r="V19" s="41"/>
    </row>
    <row r="20" spans="1:22" ht="27" customHeight="1">
      <c r="A20" s="26" t="str">
        <f ca="1" t="shared" si="1"/>
        <v>PDL</v>
      </c>
      <c r="B20" s="26">
        <f ca="1" t="shared" si="1"/>
        <v>72</v>
      </c>
      <c r="C20" s="13">
        <v>4</v>
      </c>
      <c r="D20" s="26" t="str">
        <f ca="1" t="shared" si="2"/>
        <v>RAINE Elodie</v>
      </c>
      <c r="E20" s="26" t="str">
        <f ca="1" t="shared" si="2"/>
        <v>M</v>
      </c>
      <c r="F20" s="26">
        <v>10</v>
      </c>
      <c r="G20" s="26" t="str">
        <f ca="1" t="shared" si="3"/>
        <v>JUDO CLUB LA FLECHE</v>
      </c>
      <c r="H20" s="50">
        <v>0</v>
      </c>
      <c r="I20" s="51">
        <v>0</v>
      </c>
      <c r="J20" s="51">
        <v>0</v>
      </c>
      <c r="K20" s="51">
        <v>10</v>
      </c>
      <c r="L20" s="52">
        <v>0</v>
      </c>
      <c r="M20" s="150">
        <f t="shared" si="4"/>
        <v>10</v>
      </c>
      <c r="N20" s="151"/>
      <c r="O20" s="49"/>
      <c r="P20" s="114">
        <f ca="1" t="shared" si="5"/>
        <v>20</v>
      </c>
      <c r="Q20" s="144"/>
      <c r="R20" s="41"/>
      <c r="S20" s="41"/>
      <c r="T20" s="41"/>
      <c r="U20" s="41"/>
      <c r="V20" s="41"/>
    </row>
    <row r="21" spans="1:22" ht="27" customHeight="1">
      <c r="A21" s="26" t="str">
        <f ca="1" t="shared" si="1"/>
        <v>PDL</v>
      </c>
      <c r="B21" s="26">
        <f ca="1" t="shared" si="1"/>
        <v>49</v>
      </c>
      <c r="C21" s="13">
        <v>5</v>
      </c>
      <c r="D21" s="65" t="str">
        <f ca="1" t="shared" si="2"/>
        <v>BRAULT Victoria</v>
      </c>
      <c r="E21" s="26" t="str">
        <f ca="1" t="shared" si="2"/>
        <v>M</v>
      </c>
      <c r="F21" s="26">
        <v>0</v>
      </c>
      <c r="G21" s="26" t="str">
        <f ca="1" t="shared" si="3"/>
        <v>J.C. DU BASSIN SAUMUROIS</v>
      </c>
      <c r="H21" s="50">
        <v>10</v>
      </c>
      <c r="I21" s="51">
        <v>0</v>
      </c>
      <c r="J21" s="51">
        <v>10</v>
      </c>
      <c r="K21" s="51">
        <v>0</v>
      </c>
      <c r="L21" s="52">
        <v>10</v>
      </c>
      <c r="M21" s="150">
        <f t="shared" si="4"/>
        <v>30</v>
      </c>
      <c r="N21" s="151"/>
      <c r="O21" s="49"/>
      <c r="P21" s="114">
        <f ca="1" t="shared" si="5"/>
        <v>30</v>
      </c>
      <c r="Q21" s="144"/>
      <c r="R21" s="41"/>
      <c r="S21" s="41"/>
      <c r="T21" s="41"/>
      <c r="U21" s="41"/>
      <c r="V21" s="41"/>
    </row>
    <row r="22" spans="1:22" ht="27" customHeight="1" thickBot="1">
      <c r="A22" s="26" t="str">
        <f ca="1" t="shared" si="1"/>
        <v>PDL</v>
      </c>
      <c r="B22" s="26">
        <f ca="1" t="shared" si="1"/>
        <v>53</v>
      </c>
      <c r="C22" s="13">
        <v>6</v>
      </c>
      <c r="D22" s="65" t="str">
        <f ca="1" t="shared" si="2"/>
        <v>METAIRIE Gwenaelle</v>
      </c>
      <c r="E22" s="26" t="str">
        <f ca="1" t="shared" si="2"/>
        <v>M</v>
      </c>
      <c r="F22" s="26">
        <v>40</v>
      </c>
      <c r="G22" s="26" t="str">
        <f ca="1" t="shared" si="3"/>
        <v>UNION SPORTIVE CHANGE JUDO</v>
      </c>
      <c r="H22" s="70">
        <v>0</v>
      </c>
      <c r="I22" s="71">
        <v>0</v>
      </c>
      <c r="J22" s="71">
        <v>0</v>
      </c>
      <c r="K22" s="71" t="s">
        <v>166</v>
      </c>
      <c r="L22" s="72"/>
      <c r="M22" s="148">
        <f t="shared" si="4"/>
        <v>0</v>
      </c>
      <c r="N22" s="149"/>
      <c r="O22" s="49"/>
      <c r="P22" s="114">
        <f ca="1" t="shared" si="5"/>
        <v>40</v>
      </c>
      <c r="Q22" s="144"/>
      <c r="R22" s="41"/>
      <c r="S22" s="41"/>
      <c r="T22" s="41"/>
      <c r="U22" s="41"/>
      <c r="V22" s="41"/>
    </row>
    <row r="23" spans="3:14" ht="11.25">
      <c r="C23" s="25"/>
      <c r="D23" s="58"/>
      <c r="E23" s="58"/>
      <c r="F23" s="58"/>
      <c r="G23" s="58"/>
      <c r="H23" s="58"/>
      <c r="I23" s="58"/>
      <c r="J23" s="58"/>
      <c r="K23" s="58"/>
      <c r="L23" s="58"/>
      <c r="N23" s="25" t="s">
        <v>88</v>
      </c>
    </row>
    <row r="24" spans="3:22" ht="11.25" hidden="1">
      <c r="C24" s="39">
        <f>COUNT(H17:L22)/2</f>
        <v>13.5</v>
      </c>
      <c r="G24" s="99" t="s">
        <v>89</v>
      </c>
      <c r="H24" s="77">
        <v>1</v>
      </c>
      <c r="I24" s="77">
        <v>2</v>
      </c>
      <c r="J24" s="77">
        <v>3</v>
      </c>
      <c r="K24" s="77">
        <v>4</v>
      </c>
      <c r="L24" s="77">
        <v>5</v>
      </c>
      <c r="M24" s="77">
        <v>6</v>
      </c>
      <c r="N24" s="77">
        <v>7</v>
      </c>
      <c r="O24" s="77">
        <v>8</v>
      </c>
      <c r="P24" s="77">
        <v>9</v>
      </c>
      <c r="Q24" s="77"/>
      <c r="R24" s="77">
        <v>10</v>
      </c>
      <c r="S24" s="77">
        <v>11</v>
      </c>
      <c r="T24" s="77"/>
      <c r="U24" s="77">
        <v>12</v>
      </c>
      <c r="V24" s="77">
        <v>13</v>
      </c>
    </row>
    <row r="25" spans="7:22" ht="11.25" hidden="1">
      <c r="G25" s="99" t="s">
        <v>90</v>
      </c>
      <c r="H25" s="77">
        <v>1</v>
      </c>
      <c r="I25" s="77">
        <v>1</v>
      </c>
      <c r="J25" s="77">
        <v>1</v>
      </c>
      <c r="K25" s="77">
        <v>2</v>
      </c>
      <c r="L25" s="77">
        <v>2</v>
      </c>
      <c r="M25" s="77">
        <v>2</v>
      </c>
      <c r="N25" s="77">
        <v>3</v>
      </c>
      <c r="O25" s="77">
        <v>3</v>
      </c>
      <c r="P25" s="77">
        <v>3</v>
      </c>
      <c r="Q25" s="77"/>
      <c r="R25" s="77">
        <v>4</v>
      </c>
      <c r="S25" s="77">
        <v>4</v>
      </c>
      <c r="T25" s="77"/>
      <c r="U25" s="77">
        <v>4</v>
      </c>
      <c r="V25" s="77">
        <v>5</v>
      </c>
    </row>
    <row r="26" spans="7:22" ht="11.25" hidden="1">
      <c r="G26" s="99" t="s">
        <v>91</v>
      </c>
      <c r="H26" s="77">
        <v>1</v>
      </c>
      <c r="I26" s="77">
        <v>1</v>
      </c>
      <c r="J26" s="77">
        <v>1</v>
      </c>
      <c r="K26" s="77">
        <v>2</v>
      </c>
      <c r="L26" s="77">
        <v>2</v>
      </c>
      <c r="M26" s="77">
        <v>2</v>
      </c>
      <c r="N26" s="77">
        <v>3</v>
      </c>
      <c r="O26" s="77">
        <v>3</v>
      </c>
      <c r="P26" s="77">
        <v>3</v>
      </c>
      <c r="Q26" s="77"/>
      <c r="R26" s="77">
        <v>4</v>
      </c>
      <c r="S26" s="77">
        <v>4</v>
      </c>
      <c r="T26" s="77"/>
      <c r="U26" s="77">
        <v>5</v>
      </c>
      <c r="V26" s="77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V21" sqref="V21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421875" style="39" bestFit="1" customWidth="1"/>
    <col min="4" max="4" width="24.421875" style="25" customWidth="1"/>
    <col min="5" max="5" width="4.8515625" style="25" customWidth="1"/>
    <col min="6" max="6" width="7.7109375" style="41" customWidth="1"/>
    <col min="7" max="7" width="33.8515625" style="25" customWidth="1"/>
    <col min="8" max="22" width="5.28125" style="25" customWidth="1"/>
    <col min="23" max="24" width="5.7109375" style="25" customWidth="1"/>
    <col min="25" max="16384" width="11.421875" style="25" customWidth="1"/>
  </cols>
  <sheetData>
    <row r="1" spans="3:20" ht="13.5" thickBot="1">
      <c r="C1" s="104">
        <v>6</v>
      </c>
      <c r="P1" s="129" t="s">
        <v>0</v>
      </c>
      <c r="Q1" s="129"/>
      <c r="R1" s="129"/>
      <c r="S1" s="105"/>
      <c r="T1" s="105"/>
    </row>
    <row r="2" spans="6:22" ht="16.5" customHeight="1" thickBot="1">
      <c r="F2" s="106" t="s">
        <v>1</v>
      </c>
      <c r="G2" s="8" t="s">
        <v>167</v>
      </c>
      <c r="H2" s="25">
        <v>1</v>
      </c>
      <c r="J2" s="107" t="s">
        <v>3</v>
      </c>
      <c r="K2" s="130">
        <f ca="1">TODAY()</f>
        <v>41584</v>
      </c>
      <c r="L2" s="130"/>
      <c r="M2" s="130"/>
      <c r="N2" s="130"/>
      <c r="P2" s="131" t="s">
        <v>45</v>
      </c>
      <c r="Q2" s="131"/>
      <c r="R2" s="133"/>
      <c r="S2" s="108"/>
      <c r="T2" s="108"/>
      <c r="U2" s="109"/>
      <c r="V2" s="108"/>
    </row>
    <row r="3" spans="16:22" ht="13.5" customHeight="1" thickBot="1">
      <c r="P3" s="132"/>
      <c r="Q3" s="132"/>
      <c r="R3" s="134"/>
      <c r="S3" s="108"/>
      <c r="T3" s="108"/>
      <c r="U3" s="108"/>
      <c r="V3" s="108"/>
    </row>
    <row r="4" spans="6:10" ht="11.25">
      <c r="F4" s="110"/>
      <c r="G4" s="159"/>
      <c r="J4" s="25" t="s">
        <v>5</v>
      </c>
    </row>
    <row r="5" spans="6:10" ht="11.25">
      <c r="F5" s="110" t="s">
        <v>6</v>
      </c>
      <c r="G5" s="160"/>
      <c r="J5" s="107" t="s">
        <v>7</v>
      </c>
    </row>
    <row r="6" spans="7:21" ht="11.25">
      <c r="G6" s="161"/>
      <c r="H6" s="107"/>
      <c r="I6" s="107"/>
      <c r="J6" s="107"/>
      <c r="K6" s="107"/>
      <c r="U6" s="111"/>
    </row>
    <row r="8" spans="1:22" s="41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87" t="s">
        <v>12</v>
      </c>
      <c r="F8" s="14" t="s">
        <v>13</v>
      </c>
      <c r="G8" s="14" t="s">
        <v>14</v>
      </c>
      <c r="H8" s="17" t="s">
        <v>35</v>
      </c>
      <c r="I8" s="17" t="s">
        <v>38</v>
      </c>
      <c r="J8" s="17" t="s">
        <v>40</v>
      </c>
      <c r="K8" s="88" t="s">
        <v>15</v>
      </c>
      <c r="L8" s="17" t="s">
        <v>32</v>
      </c>
      <c r="M8" s="17" t="s">
        <v>31</v>
      </c>
      <c r="N8" s="88" t="s">
        <v>36</v>
      </c>
      <c r="O8" s="17" t="s">
        <v>20</v>
      </c>
      <c r="P8" s="17" t="s">
        <v>17</v>
      </c>
      <c r="Q8" s="88" t="s">
        <v>24</v>
      </c>
      <c r="R8" s="17" t="s">
        <v>25</v>
      </c>
      <c r="S8" s="88" t="s">
        <v>22</v>
      </c>
      <c r="T8" s="17" t="s">
        <v>39</v>
      </c>
      <c r="U8" s="115" t="s">
        <v>19</v>
      </c>
      <c r="V8" s="17" t="s">
        <v>16</v>
      </c>
    </row>
    <row r="9" spans="1:22" ht="34.5" customHeight="1">
      <c r="A9" s="26" t="s">
        <v>49</v>
      </c>
      <c r="B9" s="26">
        <v>72</v>
      </c>
      <c r="C9" s="27">
        <f aca="true" ca="1" t="shared" si="0" ref="C9:C14">OFFSET(C9,8,0)</f>
        <v>1</v>
      </c>
      <c r="D9" s="35" t="s">
        <v>168</v>
      </c>
      <c r="E9" s="26" t="s">
        <v>116</v>
      </c>
      <c r="F9" s="26">
        <v>46</v>
      </c>
      <c r="G9" s="29" t="s">
        <v>152</v>
      </c>
      <c r="H9" s="32" t="s">
        <v>61</v>
      </c>
      <c r="I9" s="31"/>
      <c r="J9" s="31"/>
      <c r="K9" s="32"/>
      <c r="L9" s="31"/>
      <c r="M9" s="31"/>
      <c r="N9" s="32"/>
      <c r="O9" s="31"/>
      <c r="P9" s="31"/>
      <c r="Q9" s="32"/>
      <c r="R9" s="31"/>
      <c r="S9" s="31"/>
      <c r="T9" s="31"/>
      <c r="U9" s="32"/>
      <c r="V9" s="31"/>
    </row>
    <row r="10" spans="1:22" ht="34.5" customHeight="1">
      <c r="A10" s="26" t="s">
        <v>49</v>
      </c>
      <c r="B10" s="26">
        <v>72</v>
      </c>
      <c r="C10" s="27">
        <f ca="1" t="shared" si="0"/>
        <v>2</v>
      </c>
      <c r="D10" s="35" t="s">
        <v>169</v>
      </c>
      <c r="E10" s="26" t="s">
        <v>116</v>
      </c>
      <c r="F10" s="26">
        <v>48</v>
      </c>
      <c r="G10" s="29" t="s">
        <v>162</v>
      </c>
      <c r="H10" s="32" t="s">
        <v>48</v>
      </c>
      <c r="I10" s="31"/>
      <c r="J10" s="31"/>
      <c r="K10" s="31"/>
      <c r="L10" s="31"/>
      <c r="M10" s="32" t="s">
        <v>48</v>
      </c>
      <c r="N10" s="31"/>
      <c r="O10" s="32" t="s">
        <v>48</v>
      </c>
      <c r="P10" s="31"/>
      <c r="Q10" s="31"/>
      <c r="R10" s="32" t="s">
        <v>48</v>
      </c>
      <c r="S10" s="31"/>
      <c r="T10" s="31"/>
      <c r="U10" s="31"/>
      <c r="V10" s="32" t="s">
        <v>48</v>
      </c>
    </row>
    <row r="11" spans="1:22" ht="34.5" customHeight="1">
      <c r="A11" s="26" t="s">
        <v>49</v>
      </c>
      <c r="B11" s="26">
        <v>49</v>
      </c>
      <c r="C11" s="27">
        <f ca="1" t="shared" si="0"/>
        <v>3</v>
      </c>
      <c r="D11" s="28" t="s">
        <v>170</v>
      </c>
      <c r="E11" s="26" t="s">
        <v>116</v>
      </c>
      <c r="F11" s="26">
        <v>49</v>
      </c>
      <c r="G11" s="29" t="s">
        <v>171</v>
      </c>
      <c r="H11" s="31"/>
      <c r="I11" s="32" t="s">
        <v>61</v>
      </c>
      <c r="J11" s="31"/>
      <c r="K11" s="31"/>
      <c r="L11" s="32" t="s">
        <v>48</v>
      </c>
      <c r="M11" s="31"/>
      <c r="N11" s="32"/>
      <c r="O11" s="31"/>
      <c r="P11" s="31"/>
      <c r="Q11" s="31"/>
      <c r="R11" s="31"/>
      <c r="S11" s="32"/>
      <c r="T11" s="31"/>
      <c r="U11" s="31"/>
      <c r="V11" s="32" t="s">
        <v>61</v>
      </c>
    </row>
    <row r="12" spans="1:22" ht="34.5" customHeight="1">
      <c r="A12" s="26" t="s">
        <v>67</v>
      </c>
      <c r="B12" s="26">
        <v>37</v>
      </c>
      <c r="C12" s="27">
        <f ca="1" t="shared" si="0"/>
        <v>4</v>
      </c>
      <c r="D12" s="28" t="s">
        <v>172</v>
      </c>
      <c r="E12" s="26" t="s">
        <v>116</v>
      </c>
      <c r="F12" s="26">
        <v>51</v>
      </c>
      <c r="G12" s="29" t="s">
        <v>173</v>
      </c>
      <c r="H12" s="31"/>
      <c r="I12" s="32" t="s">
        <v>48</v>
      </c>
      <c r="J12" s="31"/>
      <c r="K12" s="32"/>
      <c r="L12" s="31"/>
      <c r="M12" s="31"/>
      <c r="N12" s="31"/>
      <c r="O12" s="31"/>
      <c r="P12" s="32" t="s">
        <v>48</v>
      </c>
      <c r="Q12" s="31"/>
      <c r="R12" s="32" t="s">
        <v>61</v>
      </c>
      <c r="S12" s="31"/>
      <c r="T12" s="32" t="s">
        <v>48</v>
      </c>
      <c r="U12" s="31"/>
      <c r="V12" s="31"/>
    </row>
    <row r="13" spans="1:22" ht="34.5" customHeight="1">
      <c r="A13" s="26" t="s">
        <v>67</v>
      </c>
      <c r="B13" s="26">
        <v>28</v>
      </c>
      <c r="C13" s="27">
        <f ca="1" t="shared" si="0"/>
        <v>5</v>
      </c>
      <c r="D13" s="35" t="s">
        <v>174</v>
      </c>
      <c r="E13" s="26" t="s">
        <v>116</v>
      </c>
      <c r="F13" s="26">
        <v>52</v>
      </c>
      <c r="G13" s="29" t="s">
        <v>175</v>
      </c>
      <c r="H13" s="31"/>
      <c r="I13" s="31"/>
      <c r="J13" s="32" t="s">
        <v>48</v>
      </c>
      <c r="K13" s="31"/>
      <c r="L13" s="31"/>
      <c r="M13" s="32" t="s">
        <v>61</v>
      </c>
      <c r="N13" s="31"/>
      <c r="O13" s="31"/>
      <c r="P13" s="32" t="s">
        <v>64</v>
      </c>
      <c r="Q13" s="31"/>
      <c r="R13" s="31"/>
      <c r="S13" s="32"/>
      <c r="T13" s="31"/>
      <c r="U13" s="32"/>
      <c r="V13" s="31"/>
    </row>
    <row r="14" spans="1:22" ht="34.5" customHeight="1">
      <c r="A14" s="26" t="s">
        <v>49</v>
      </c>
      <c r="B14" s="26">
        <v>49</v>
      </c>
      <c r="C14" s="27">
        <f ca="1" t="shared" si="0"/>
        <v>6</v>
      </c>
      <c r="D14" s="28" t="s">
        <v>176</v>
      </c>
      <c r="E14" s="26" t="s">
        <v>116</v>
      </c>
      <c r="F14" s="26">
        <v>52</v>
      </c>
      <c r="G14" s="29" t="s">
        <v>94</v>
      </c>
      <c r="H14" s="31"/>
      <c r="I14" s="31"/>
      <c r="J14" s="32" t="s">
        <v>47</v>
      </c>
      <c r="K14" s="31"/>
      <c r="L14" s="32" t="s">
        <v>177</v>
      </c>
      <c r="M14" s="31"/>
      <c r="N14" s="31"/>
      <c r="O14" s="32" t="s">
        <v>56</v>
      </c>
      <c r="P14" s="31"/>
      <c r="Q14" s="32"/>
      <c r="R14" s="31"/>
      <c r="S14" s="31"/>
      <c r="T14" s="32" t="s">
        <v>61</v>
      </c>
      <c r="U14" s="31"/>
      <c r="V14" s="31"/>
    </row>
    <row r="15" spans="4:22" ht="24" customHeight="1" thickBot="1">
      <c r="D15" s="40"/>
      <c r="E15" s="40"/>
      <c r="F15" s="40"/>
      <c r="G15" s="40"/>
      <c r="H15" s="41"/>
      <c r="I15" s="41"/>
      <c r="J15" s="41"/>
      <c r="K15" s="41"/>
      <c r="L15" s="41"/>
      <c r="M15" s="162"/>
      <c r="N15" s="162"/>
      <c r="O15" s="162"/>
      <c r="P15" s="162"/>
      <c r="Q15" s="41"/>
      <c r="R15" s="41"/>
      <c r="S15" s="41"/>
      <c r="T15" s="41"/>
      <c r="U15" s="41"/>
      <c r="V15" s="41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87" t="s">
        <v>12</v>
      </c>
      <c r="F16" s="43" t="s">
        <v>72</v>
      </c>
      <c r="G16" s="44" t="s">
        <v>14</v>
      </c>
      <c r="H16" s="45" t="s">
        <v>73</v>
      </c>
      <c r="I16" s="46" t="s">
        <v>74</v>
      </c>
      <c r="J16" s="46" t="s">
        <v>75</v>
      </c>
      <c r="K16" s="46" t="s">
        <v>76</v>
      </c>
      <c r="L16" s="47" t="s">
        <v>77</v>
      </c>
      <c r="M16" s="163" t="s">
        <v>80</v>
      </c>
      <c r="N16" s="164"/>
      <c r="O16" s="49" t="s">
        <v>81</v>
      </c>
      <c r="P16" s="114" t="s">
        <v>82</v>
      </c>
      <c r="Q16" s="144"/>
      <c r="R16" s="41"/>
      <c r="S16" s="62"/>
      <c r="T16" s="136" t="s">
        <v>84</v>
      </c>
      <c r="U16" s="136"/>
      <c r="V16" s="41"/>
    </row>
    <row r="17" spans="1:22" ht="27" customHeight="1" thickBot="1">
      <c r="A17" s="26" t="str">
        <f aca="true" ca="1" t="shared" si="1" ref="A17:B22">OFFSET(A17,-8,0)</f>
        <v>PDL</v>
      </c>
      <c r="B17" s="26">
        <f ca="1" t="shared" si="1"/>
        <v>72</v>
      </c>
      <c r="C17" s="13">
        <v>1</v>
      </c>
      <c r="D17" s="65" t="str">
        <f aca="true" ca="1" t="shared" si="2" ref="D17:E22">OFFSET(D17,-8,0)</f>
        <v>MARTEAU Aurelia</v>
      </c>
      <c r="E17" s="26" t="str">
        <f ca="1" t="shared" si="2"/>
        <v>M</v>
      </c>
      <c r="F17" s="26">
        <v>90</v>
      </c>
      <c r="G17" s="26" t="str">
        <f aca="true" ca="1" t="shared" si="3" ref="G17:G22">OFFSET(G17,-8,0)</f>
        <v>US PRECIGNE</v>
      </c>
      <c r="H17" s="53">
        <v>10</v>
      </c>
      <c r="I17" s="112" t="s">
        <v>85</v>
      </c>
      <c r="J17" s="112"/>
      <c r="K17" s="112"/>
      <c r="L17" s="113"/>
      <c r="M17" s="124">
        <f aca="true" t="shared" si="4" ref="M17:M22">SUM(H17:L17)</f>
        <v>10</v>
      </c>
      <c r="N17" s="125"/>
      <c r="O17" s="49"/>
      <c r="P17" s="165">
        <f aca="true" ca="1" t="shared" si="5" ref="P17:P22">SUM(OFFSET(P17,0,-10),OFFSET(P17,0,-3))</f>
        <v>100</v>
      </c>
      <c r="Q17" s="144"/>
      <c r="R17" s="41"/>
      <c r="S17" s="41"/>
      <c r="T17" s="45" t="s">
        <v>86</v>
      </c>
      <c r="U17" s="47" t="s">
        <v>87</v>
      </c>
      <c r="V17" s="41"/>
    </row>
    <row r="18" spans="1:22" ht="27" customHeight="1" thickBot="1">
      <c r="A18" s="26" t="str">
        <f ca="1" t="shared" si="1"/>
        <v>PDL</v>
      </c>
      <c r="B18" s="26">
        <f ca="1" t="shared" si="1"/>
        <v>72</v>
      </c>
      <c r="C18" s="13">
        <v>2</v>
      </c>
      <c r="D18" s="65" t="str">
        <f ca="1" t="shared" si="2"/>
        <v>RAINE Marion</v>
      </c>
      <c r="E18" s="26" t="str">
        <f ca="1" t="shared" si="2"/>
        <v>M</v>
      </c>
      <c r="F18" s="26">
        <v>74</v>
      </c>
      <c r="G18" s="26" t="str">
        <f ca="1" t="shared" si="3"/>
        <v>JUDO CLUB LA FLECHE</v>
      </c>
      <c r="H18" s="50">
        <v>0</v>
      </c>
      <c r="I18" s="51">
        <v>0</v>
      </c>
      <c r="J18" s="51">
        <v>0</v>
      </c>
      <c r="K18" s="51">
        <v>0</v>
      </c>
      <c r="L18" s="52">
        <v>0</v>
      </c>
      <c r="M18" s="150">
        <f t="shared" si="4"/>
        <v>0</v>
      </c>
      <c r="N18" s="151"/>
      <c r="O18" s="49"/>
      <c r="P18" s="167">
        <f ca="1" t="shared" si="5"/>
        <v>74</v>
      </c>
      <c r="Q18" s="144"/>
      <c r="R18" s="41"/>
      <c r="S18" s="41"/>
      <c r="T18" s="74">
        <v>7</v>
      </c>
      <c r="U18" s="75">
        <v>10</v>
      </c>
      <c r="V18" s="41"/>
    </row>
    <row r="19" spans="1:22" ht="27" customHeight="1">
      <c r="A19" s="26" t="str">
        <f ca="1" t="shared" si="1"/>
        <v>PDL</v>
      </c>
      <c r="B19" s="26">
        <f ca="1" t="shared" si="1"/>
        <v>49</v>
      </c>
      <c r="C19" s="13">
        <v>3</v>
      </c>
      <c r="D19" s="26" t="str">
        <f ca="1" t="shared" si="2"/>
        <v>CHARRIER Manon</v>
      </c>
      <c r="E19" s="26" t="str">
        <f ca="1" t="shared" si="2"/>
        <v>M</v>
      </c>
      <c r="F19" s="26">
        <v>70</v>
      </c>
      <c r="G19" s="26" t="str">
        <f ca="1" t="shared" si="3"/>
        <v>EVRE JUDO ST PIERRE LE MAY</v>
      </c>
      <c r="H19" s="50">
        <v>10</v>
      </c>
      <c r="I19" s="51">
        <v>0</v>
      </c>
      <c r="J19" s="51">
        <v>10</v>
      </c>
      <c r="K19" s="51">
        <v>0</v>
      </c>
      <c r="L19" s="52">
        <v>0</v>
      </c>
      <c r="M19" s="150">
        <f t="shared" si="4"/>
        <v>20</v>
      </c>
      <c r="N19" s="151"/>
      <c r="O19" s="49"/>
      <c r="P19" s="114">
        <f ca="1" t="shared" si="5"/>
        <v>90</v>
      </c>
      <c r="Q19" s="144"/>
      <c r="R19" s="41"/>
      <c r="S19" s="41"/>
      <c r="T19" s="41"/>
      <c r="U19" s="41"/>
      <c r="V19" s="41"/>
    </row>
    <row r="20" spans="1:22" ht="27" customHeight="1">
      <c r="A20" s="26" t="str">
        <f ca="1" t="shared" si="1"/>
        <v>TBO</v>
      </c>
      <c r="B20" s="26">
        <f ca="1" t="shared" si="1"/>
        <v>37</v>
      </c>
      <c r="C20" s="13">
        <v>4</v>
      </c>
      <c r="D20" s="26" t="str">
        <f ca="1" t="shared" si="2"/>
        <v>DRODE Fanny</v>
      </c>
      <c r="E20" s="26" t="str">
        <f ca="1" t="shared" si="2"/>
        <v>M</v>
      </c>
      <c r="F20" s="26">
        <v>56</v>
      </c>
      <c r="G20" s="26" t="str">
        <f ca="1" t="shared" si="3"/>
        <v>A.S. MONTLOUIS JUDO</v>
      </c>
      <c r="H20" s="50">
        <v>0</v>
      </c>
      <c r="I20" s="51">
        <v>0</v>
      </c>
      <c r="J20" s="51">
        <v>10</v>
      </c>
      <c r="K20" s="51">
        <v>0</v>
      </c>
      <c r="L20" s="52">
        <v>0</v>
      </c>
      <c r="M20" s="150">
        <f t="shared" si="4"/>
        <v>10</v>
      </c>
      <c r="N20" s="151"/>
      <c r="O20" s="49"/>
      <c r="P20" s="114">
        <f ca="1" t="shared" si="5"/>
        <v>66</v>
      </c>
      <c r="Q20" s="144"/>
      <c r="R20" s="41"/>
      <c r="S20" s="41"/>
      <c r="T20" s="41"/>
      <c r="U20" s="41"/>
      <c r="V20" s="41"/>
    </row>
    <row r="21" spans="1:22" ht="27" customHeight="1">
      <c r="A21" s="26" t="str">
        <f ca="1" t="shared" si="1"/>
        <v>TBO</v>
      </c>
      <c r="B21" s="26">
        <f ca="1" t="shared" si="1"/>
        <v>28</v>
      </c>
      <c r="C21" s="13">
        <v>5</v>
      </c>
      <c r="D21" s="65" t="str">
        <f ca="1" t="shared" si="2"/>
        <v>ABEL Dit Delamarque Ketty</v>
      </c>
      <c r="E21" s="26" t="str">
        <f ca="1" t="shared" si="2"/>
        <v>M</v>
      </c>
      <c r="F21" s="26">
        <v>80</v>
      </c>
      <c r="G21" s="26" t="str">
        <f ca="1" t="shared" si="3"/>
        <v>JC DUNOIS CHATEAUDUN</v>
      </c>
      <c r="H21" s="50">
        <v>0</v>
      </c>
      <c r="I21" s="51">
        <v>10</v>
      </c>
      <c r="J21" s="51">
        <v>10</v>
      </c>
      <c r="K21" s="51" t="s">
        <v>85</v>
      </c>
      <c r="L21" s="52"/>
      <c r="M21" s="150">
        <f t="shared" si="4"/>
        <v>20</v>
      </c>
      <c r="N21" s="151"/>
      <c r="O21" s="49"/>
      <c r="P21" s="165">
        <f ca="1" t="shared" si="5"/>
        <v>100</v>
      </c>
      <c r="Q21" s="144"/>
      <c r="R21" s="41"/>
      <c r="S21" s="41"/>
      <c r="T21" s="41"/>
      <c r="U21" s="41"/>
      <c r="V21" s="41"/>
    </row>
    <row r="22" spans="1:22" ht="27" customHeight="1" thickBot="1">
      <c r="A22" s="26" t="str">
        <f ca="1" t="shared" si="1"/>
        <v>PDL</v>
      </c>
      <c r="B22" s="26">
        <f ca="1" t="shared" si="1"/>
        <v>49</v>
      </c>
      <c r="C22" s="13">
        <v>6</v>
      </c>
      <c r="D22" s="26" t="str">
        <f ca="1" t="shared" si="2"/>
        <v>GUICHARD Nolwenn</v>
      </c>
      <c r="E22" s="26" t="str">
        <f ca="1" t="shared" si="2"/>
        <v>M</v>
      </c>
      <c r="F22" s="26">
        <v>60</v>
      </c>
      <c r="G22" s="26" t="str">
        <f ca="1" t="shared" si="3"/>
        <v>JC ANJOU</v>
      </c>
      <c r="H22" s="70">
        <v>0</v>
      </c>
      <c r="I22" s="71">
        <v>10</v>
      </c>
      <c r="J22" s="71">
        <v>10</v>
      </c>
      <c r="K22" s="71">
        <v>10</v>
      </c>
      <c r="L22" s="72">
        <v>10</v>
      </c>
      <c r="M22" s="148">
        <f t="shared" si="4"/>
        <v>40</v>
      </c>
      <c r="N22" s="149"/>
      <c r="O22" s="49"/>
      <c r="P22" s="165">
        <f ca="1" t="shared" si="5"/>
        <v>100</v>
      </c>
      <c r="Q22" s="166"/>
      <c r="R22" s="41"/>
      <c r="S22" s="41"/>
      <c r="T22" s="41"/>
      <c r="U22" s="41"/>
      <c r="V22" s="41"/>
    </row>
    <row r="23" spans="3:14" ht="11.25">
      <c r="C23" s="25"/>
      <c r="D23" s="58"/>
      <c r="E23" s="58"/>
      <c r="F23" s="58"/>
      <c r="G23" s="58"/>
      <c r="H23" s="58"/>
      <c r="I23" s="58"/>
      <c r="J23" s="58"/>
      <c r="K23" s="58"/>
      <c r="L23" s="58"/>
      <c r="N23" s="25" t="s">
        <v>88</v>
      </c>
    </row>
    <row r="24" spans="3:22" ht="11.25" hidden="1">
      <c r="C24" s="39">
        <f>COUNT(H17:L22)/2</f>
        <v>12</v>
      </c>
      <c r="G24" s="99" t="s">
        <v>89</v>
      </c>
      <c r="H24" s="77">
        <v>1</v>
      </c>
      <c r="I24" s="77">
        <v>2</v>
      </c>
      <c r="J24" s="77">
        <v>3</v>
      </c>
      <c r="K24" s="77"/>
      <c r="L24" s="77">
        <v>4</v>
      </c>
      <c r="M24" s="77">
        <v>5</v>
      </c>
      <c r="N24" s="77"/>
      <c r="O24" s="77">
        <v>6</v>
      </c>
      <c r="P24" s="77">
        <v>7</v>
      </c>
      <c r="Q24" s="77"/>
      <c r="R24" s="77">
        <v>8</v>
      </c>
      <c r="S24" s="77"/>
      <c r="T24" s="77">
        <v>9</v>
      </c>
      <c r="U24" s="77"/>
      <c r="V24" s="77">
        <v>10</v>
      </c>
    </row>
    <row r="25" spans="7:22" ht="11.25" hidden="1">
      <c r="G25" s="99" t="s">
        <v>90</v>
      </c>
      <c r="H25" s="77">
        <v>1</v>
      </c>
      <c r="I25" s="77">
        <v>1</v>
      </c>
      <c r="J25" s="77">
        <v>1</v>
      </c>
      <c r="K25" s="77"/>
      <c r="L25" s="77">
        <v>2</v>
      </c>
      <c r="M25" s="77">
        <v>2</v>
      </c>
      <c r="N25" s="77"/>
      <c r="O25" s="77">
        <v>3</v>
      </c>
      <c r="P25" s="77">
        <v>2</v>
      </c>
      <c r="Q25" s="77"/>
      <c r="R25" s="77">
        <v>4</v>
      </c>
      <c r="S25" s="77"/>
      <c r="T25" s="77">
        <v>4</v>
      </c>
      <c r="U25" s="77"/>
      <c r="V25" s="77">
        <v>5</v>
      </c>
    </row>
    <row r="26" spans="7:22" ht="11.25" hidden="1">
      <c r="G26" s="99" t="s">
        <v>91</v>
      </c>
      <c r="H26" s="77">
        <v>1</v>
      </c>
      <c r="I26" s="77">
        <v>1</v>
      </c>
      <c r="J26" s="77">
        <v>1</v>
      </c>
      <c r="K26" s="77"/>
      <c r="L26" s="77">
        <v>2</v>
      </c>
      <c r="M26" s="77">
        <v>2</v>
      </c>
      <c r="N26" s="77"/>
      <c r="O26" s="77">
        <v>3</v>
      </c>
      <c r="P26" s="77">
        <v>3</v>
      </c>
      <c r="Q26" s="77"/>
      <c r="R26" s="77">
        <v>3</v>
      </c>
      <c r="S26" s="77"/>
      <c r="T26" s="77">
        <v>4</v>
      </c>
      <c r="U26" s="77"/>
      <c r="V26" s="77">
        <v>3</v>
      </c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5" zoomScaleNormal="75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V18" sqref="V1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01" bestFit="1" customWidth="1"/>
    <col min="4" max="4" width="29.28125" style="1" customWidth="1"/>
    <col min="5" max="5" width="3.140625" style="1" customWidth="1"/>
    <col min="6" max="6" width="7.7109375" style="86" customWidth="1"/>
    <col min="7" max="7" width="27.421875" style="1" customWidth="1"/>
    <col min="8" max="24" width="5.57421875" style="1" customWidth="1"/>
    <col min="25" max="27" width="5.57421875" style="1" hidden="1" customWidth="1"/>
    <col min="28" max="16384" width="11.421875" style="1" customWidth="1"/>
  </cols>
  <sheetData>
    <row r="1" spans="3:24" ht="13.5" thickBot="1">
      <c r="C1" s="83">
        <v>7</v>
      </c>
      <c r="D1" s="3"/>
      <c r="E1" s="3"/>
      <c r="F1" s="84"/>
      <c r="G1" s="3"/>
      <c r="H1" s="3"/>
      <c r="I1" s="3"/>
      <c r="J1" s="3"/>
      <c r="K1" s="3"/>
      <c r="L1" s="3"/>
      <c r="M1" s="3"/>
      <c r="N1" s="3"/>
      <c r="O1" s="3"/>
      <c r="P1" s="129" t="s">
        <v>0</v>
      </c>
      <c r="Q1" s="129"/>
      <c r="R1" s="129"/>
      <c r="S1" s="3"/>
      <c r="T1" s="3"/>
      <c r="U1" s="3"/>
      <c r="V1" s="3"/>
      <c r="W1" s="4"/>
      <c r="X1" s="4"/>
    </row>
    <row r="2" spans="3:19" ht="16.5" customHeight="1" thickBot="1">
      <c r="C2" s="6"/>
      <c r="D2" s="3"/>
      <c r="E2" s="3"/>
      <c r="F2" s="7" t="s">
        <v>1</v>
      </c>
      <c r="G2" s="85" t="s">
        <v>178</v>
      </c>
      <c r="H2" s="3">
        <v>1</v>
      </c>
      <c r="I2" s="3"/>
      <c r="J2" s="9" t="s">
        <v>3</v>
      </c>
      <c r="K2" s="130">
        <f ca="1">TODAY()</f>
        <v>41584</v>
      </c>
      <c r="L2" s="130"/>
      <c r="M2" s="130"/>
      <c r="N2" s="130"/>
      <c r="O2" s="3"/>
      <c r="P2" s="131" t="s">
        <v>154</v>
      </c>
      <c r="Q2" s="131" t="s">
        <v>154</v>
      </c>
      <c r="R2" s="133"/>
      <c r="S2" s="12"/>
    </row>
    <row r="3" spans="3:19" ht="13.5" customHeight="1" thickBot="1">
      <c r="C3" s="6"/>
      <c r="D3" s="3"/>
      <c r="E3" s="3"/>
      <c r="F3" s="84"/>
      <c r="G3" s="3"/>
      <c r="H3" s="3"/>
      <c r="I3" s="3"/>
      <c r="J3" s="3"/>
      <c r="K3" s="3"/>
      <c r="L3" s="3"/>
      <c r="M3" s="3"/>
      <c r="N3" s="3"/>
      <c r="O3" s="3"/>
      <c r="P3" s="132"/>
      <c r="Q3" s="132"/>
      <c r="R3" s="134"/>
      <c r="S3" s="3"/>
    </row>
    <row r="4" spans="3:24" ht="12.75">
      <c r="C4" s="6"/>
      <c r="D4" s="3"/>
      <c r="E4" s="3"/>
      <c r="G4" s="12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3:24" ht="12.75">
      <c r="C5" s="6"/>
      <c r="D5" s="3"/>
      <c r="E5" s="3"/>
      <c r="F5" s="10" t="s">
        <v>6</v>
      </c>
      <c r="G5" s="127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</row>
    <row r="6" spans="3:24" ht="12.75">
      <c r="C6" s="6"/>
      <c r="D6" s="3"/>
      <c r="E6" s="3"/>
      <c r="F6" s="84"/>
      <c r="G6" s="128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4"/>
      <c r="X6" s="4"/>
    </row>
    <row r="8" spans="1:27" ht="19.5" customHeight="1">
      <c r="A8" s="15" t="s">
        <v>8</v>
      </c>
      <c r="B8" s="15" t="s">
        <v>9</v>
      </c>
      <c r="C8" s="14" t="s">
        <v>10</v>
      </c>
      <c r="D8" s="14" t="s">
        <v>11</v>
      </c>
      <c r="E8" s="87" t="s">
        <v>12</v>
      </c>
      <c r="F8" s="14" t="s">
        <v>13</v>
      </c>
      <c r="G8" s="14" t="s">
        <v>14</v>
      </c>
      <c r="H8" s="17" t="s">
        <v>20</v>
      </c>
      <c r="I8" s="17" t="s">
        <v>22</v>
      </c>
      <c r="J8" s="17" t="s">
        <v>28</v>
      </c>
      <c r="K8" s="17" t="s">
        <v>35</v>
      </c>
      <c r="L8" s="88" t="s">
        <v>32</v>
      </c>
      <c r="M8" s="17" t="s">
        <v>17</v>
      </c>
      <c r="N8" s="17" t="s">
        <v>23</v>
      </c>
      <c r="O8" s="17" t="s">
        <v>36</v>
      </c>
      <c r="P8" s="88" t="s">
        <v>39</v>
      </c>
      <c r="Q8" s="17" t="s">
        <v>41</v>
      </c>
      <c r="R8" s="17" t="s">
        <v>16</v>
      </c>
      <c r="S8" s="17" t="s">
        <v>15</v>
      </c>
      <c r="T8" s="88" t="s">
        <v>40</v>
      </c>
      <c r="U8" s="17" t="s">
        <v>26</v>
      </c>
      <c r="V8" s="17" t="s">
        <v>25</v>
      </c>
      <c r="W8" s="17" t="s">
        <v>19</v>
      </c>
      <c r="X8" s="88" t="s">
        <v>34</v>
      </c>
      <c r="Y8" s="24" t="s">
        <v>24</v>
      </c>
      <c r="Z8" s="24" t="s">
        <v>31</v>
      </c>
      <c r="AA8" s="24" t="s">
        <v>38</v>
      </c>
    </row>
    <row r="9" spans="1:27" ht="34.5" customHeight="1">
      <c r="A9" s="26" t="s">
        <v>49</v>
      </c>
      <c r="B9" s="26">
        <v>44</v>
      </c>
      <c r="C9" s="27">
        <f aca="true" ca="1" t="shared" si="0" ref="C9:C15">OFFSET(C9,9,0)</f>
        <v>1</v>
      </c>
      <c r="D9" s="28" t="s">
        <v>179</v>
      </c>
      <c r="E9" s="26" t="s">
        <v>116</v>
      </c>
      <c r="F9" s="26">
        <v>55</v>
      </c>
      <c r="G9" s="29" t="s">
        <v>180</v>
      </c>
      <c r="H9" s="31"/>
      <c r="I9" s="31"/>
      <c r="J9" s="31"/>
      <c r="K9" s="32" t="s">
        <v>48</v>
      </c>
      <c r="L9" s="31"/>
      <c r="M9" s="31"/>
      <c r="N9" s="31"/>
      <c r="O9" s="32" t="s">
        <v>48</v>
      </c>
      <c r="P9" s="31"/>
      <c r="Q9" s="31"/>
      <c r="R9" s="31"/>
      <c r="S9" s="32" t="s">
        <v>48</v>
      </c>
      <c r="T9" s="31"/>
      <c r="U9" s="31"/>
      <c r="V9" s="31"/>
      <c r="W9" s="32" t="s">
        <v>48</v>
      </c>
      <c r="X9" s="31"/>
      <c r="Y9" s="90"/>
      <c r="Z9" s="31"/>
      <c r="AA9" s="31"/>
    </row>
    <row r="10" spans="1:27" ht="34.5" customHeight="1">
      <c r="A10" s="26" t="s">
        <v>49</v>
      </c>
      <c r="B10" s="26">
        <v>44</v>
      </c>
      <c r="C10" s="27">
        <f ca="1" t="shared" si="0"/>
        <v>2</v>
      </c>
      <c r="D10" s="89" t="s">
        <v>181</v>
      </c>
      <c r="E10" s="26" t="s">
        <v>116</v>
      </c>
      <c r="F10" s="26">
        <v>55</v>
      </c>
      <c r="G10" s="29" t="s">
        <v>182</v>
      </c>
      <c r="H10" s="32" t="s">
        <v>48</v>
      </c>
      <c r="I10" s="31"/>
      <c r="J10" s="31"/>
      <c r="K10" s="32" t="s">
        <v>48</v>
      </c>
      <c r="L10" s="31"/>
      <c r="M10" s="31"/>
      <c r="N10" s="32" t="s">
        <v>109</v>
      </c>
      <c r="O10" s="31"/>
      <c r="P10" s="31"/>
      <c r="Q10" s="31"/>
      <c r="R10" s="32" t="s">
        <v>183</v>
      </c>
      <c r="S10" s="31"/>
      <c r="T10" s="31"/>
      <c r="U10" s="31"/>
      <c r="V10" s="32" t="s">
        <v>64</v>
      </c>
      <c r="W10" s="31"/>
      <c r="X10" s="31"/>
      <c r="Y10" s="31"/>
      <c r="Z10" s="90"/>
      <c r="AA10" s="31"/>
    </row>
    <row r="11" spans="1:27" ht="34.5" customHeight="1">
      <c r="A11" s="26" t="s">
        <v>49</v>
      </c>
      <c r="B11" s="26">
        <v>49</v>
      </c>
      <c r="C11" s="27">
        <f ca="1" t="shared" si="0"/>
        <v>3</v>
      </c>
      <c r="D11" s="28" t="s">
        <v>184</v>
      </c>
      <c r="E11" s="26" t="s">
        <v>116</v>
      </c>
      <c r="F11" s="26">
        <v>57</v>
      </c>
      <c r="G11" s="29" t="s">
        <v>185</v>
      </c>
      <c r="H11" s="31"/>
      <c r="I11" s="32" t="s">
        <v>48</v>
      </c>
      <c r="J11" s="31"/>
      <c r="K11" s="31"/>
      <c r="L11" s="32"/>
      <c r="M11" s="31"/>
      <c r="N11" s="31"/>
      <c r="O11" s="32" t="s">
        <v>103</v>
      </c>
      <c r="P11" s="31"/>
      <c r="Q11" s="31"/>
      <c r="R11" s="32" t="s">
        <v>48</v>
      </c>
      <c r="S11" s="31"/>
      <c r="T11" s="31"/>
      <c r="U11" s="32" t="s">
        <v>57</v>
      </c>
      <c r="V11" s="31"/>
      <c r="W11" s="31"/>
      <c r="X11" s="31"/>
      <c r="Y11" s="31"/>
      <c r="Z11" s="31"/>
      <c r="AA11" s="90"/>
    </row>
    <row r="12" spans="1:27" ht="34.5" customHeight="1">
      <c r="A12" s="26" t="s">
        <v>49</v>
      </c>
      <c r="B12" s="26">
        <v>72</v>
      </c>
      <c r="C12" s="27">
        <f ca="1" t="shared" si="0"/>
        <v>4</v>
      </c>
      <c r="D12" s="28" t="s">
        <v>186</v>
      </c>
      <c r="E12" s="26" t="s">
        <v>116</v>
      </c>
      <c r="F12" s="26">
        <v>60</v>
      </c>
      <c r="G12" s="29" t="s">
        <v>187</v>
      </c>
      <c r="H12" s="31"/>
      <c r="I12" s="31"/>
      <c r="J12" s="32" t="s">
        <v>48</v>
      </c>
      <c r="K12" s="31"/>
      <c r="L12" s="31"/>
      <c r="M12" s="32" t="s">
        <v>48</v>
      </c>
      <c r="N12" s="31"/>
      <c r="O12" s="31"/>
      <c r="P12" s="32"/>
      <c r="Q12" s="31"/>
      <c r="R12" s="31"/>
      <c r="S12" s="32" t="s">
        <v>61</v>
      </c>
      <c r="T12" s="31"/>
      <c r="U12" s="31"/>
      <c r="V12" s="32" t="s">
        <v>48</v>
      </c>
      <c r="W12" s="31"/>
      <c r="X12" s="31"/>
      <c r="Y12" s="31"/>
      <c r="Z12" s="31"/>
      <c r="AA12" s="90"/>
    </row>
    <row r="13" spans="1:27" ht="34.5" customHeight="1">
      <c r="A13" s="26" t="s">
        <v>49</v>
      </c>
      <c r="B13" s="26">
        <v>49</v>
      </c>
      <c r="C13" s="27">
        <f ca="1" t="shared" si="0"/>
        <v>5</v>
      </c>
      <c r="D13" s="28" t="s">
        <v>188</v>
      </c>
      <c r="E13" s="26" t="s">
        <v>116</v>
      </c>
      <c r="F13" s="26">
        <v>63</v>
      </c>
      <c r="G13" s="29" t="s">
        <v>189</v>
      </c>
      <c r="H13" s="31"/>
      <c r="I13" s="32" t="s">
        <v>61</v>
      </c>
      <c r="J13" s="31"/>
      <c r="K13" s="31"/>
      <c r="L13" s="31"/>
      <c r="M13" s="32" t="s">
        <v>61</v>
      </c>
      <c r="N13" s="31"/>
      <c r="O13" s="31"/>
      <c r="P13" s="31"/>
      <c r="Q13" s="32" t="s">
        <v>61</v>
      </c>
      <c r="R13" s="31"/>
      <c r="S13" s="31"/>
      <c r="T13" s="32"/>
      <c r="U13" s="31"/>
      <c r="V13" s="31"/>
      <c r="W13" s="32" t="s">
        <v>61</v>
      </c>
      <c r="X13" s="31"/>
      <c r="Y13" s="31"/>
      <c r="Z13" s="90"/>
      <c r="AA13" s="31"/>
    </row>
    <row r="14" spans="1:27" ht="34.5" customHeight="1">
      <c r="A14" s="26" t="s">
        <v>49</v>
      </c>
      <c r="B14" s="26">
        <v>44</v>
      </c>
      <c r="C14" s="27">
        <f ca="1" t="shared" si="0"/>
        <v>6</v>
      </c>
      <c r="D14" s="89" t="s">
        <v>190</v>
      </c>
      <c r="E14" s="26" t="s">
        <v>116</v>
      </c>
      <c r="F14" s="26">
        <v>63</v>
      </c>
      <c r="G14" s="29" t="s">
        <v>191</v>
      </c>
      <c r="H14" s="32" t="s">
        <v>61</v>
      </c>
      <c r="I14" s="31"/>
      <c r="J14" s="31"/>
      <c r="K14" s="31"/>
      <c r="L14" s="32"/>
      <c r="M14" s="31"/>
      <c r="N14" s="31"/>
      <c r="O14" s="31"/>
      <c r="P14" s="32"/>
      <c r="Q14" s="31"/>
      <c r="R14" s="31"/>
      <c r="S14" s="31"/>
      <c r="T14" s="32"/>
      <c r="U14" s="31"/>
      <c r="V14" s="31"/>
      <c r="W14" s="31"/>
      <c r="X14" s="32"/>
      <c r="Y14" s="90"/>
      <c r="Z14" s="31"/>
      <c r="AA14" s="31"/>
    </row>
    <row r="15" spans="1:27" ht="34.5" customHeight="1">
      <c r="A15" s="26" t="s">
        <v>49</v>
      </c>
      <c r="B15" s="26">
        <v>49</v>
      </c>
      <c r="C15" s="27">
        <f ca="1" t="shared" si="0"/>
        <v>7</v>
      </c>
      <c r="D15" s="28" t="s">
        <v>192</v>
      </c>
      <c r="E15" s="26" t="s">
        <v>116</v>
      </c>
      <c r="F15" s="26">
        <v>68</v>
      </c>
      <c r="G15" s="29" t="s">
        <v>149</v>
      </c>
      <c r="H15" s="31"/>
      <c r="I15" s="31"/>
      <c r="J15" s="32" t="s">
        <v>129</v>
      </c>
      <c r="K15" s="31"/>
      <c r="L15" s="31"/>
      <c r="M15" s="31"/>
      <c r="N15" s="32" t="s">
        <v>61</v>
      </c>
      <c r="O15" s="31"/>
      <c r="P15" s="31"/>
      <c r="Q15" s="32" t="s">
        <v>48</v>
      </c>
      <c r="R15" s="31"/>
      <c r="S15" s="31"/>
      <c r="T15" s="31"/>
      <c r="U15" s="32" t="s">
        <v>48</v>
      </c>
      <c r="V15" s="31"/>
      <c r="W15" s="31"/>
      <c r="X15" s="32"/>
      <c r="Y15" s="31"/>
      <c r="Z15" s="31"/>
      <c r="AA15" s="31"/>
    </row>
    <row r="16" spans="3:24" ht="24" customHeight="1" thickBot="1">
      <c r="C16" s="39"/>
      <c r="D16" s="40"/>
      <c r="E16" s="40"/>
      <c r="F16" s="40"/>
      <c r="G16" s="40"/>
      <c r="H16" s="41"/>
      <c r="I16" s="41"/>
      <c r="J16" s="41"/>
      <c r="K16" s="41"/>
      <c r="L16" s="41"/>
      <c r="M16" s="147" t="s">
        <v>71</v>
      </c>
      <c r="N16" s="147"/>
      <c r="O16" s="147"/>
      <c r="P16" s="147"/>
      <c r="Q16" s="41"/>
      <c r="R16" s="41"/>
      <c r="S16" s="41"/>
      <c r="T16" s="41"/>
      <c r="U16" s="41"/>
      <c r="V16" s="154"/>
      <c r="W16" s="154"/>
      <c r="X16" s="154"/>
    </row>
    <row r="17" spans="1:24" ht="27.75" customHeight="1" thickBot="1">
      <c r="A17" s="15" t="s">
        <v>8</v>
      </c>
      <c r="B17" s="15" t="s">
        <v>9</v>
      </c>
      <c r="C17" s="14" t="s">
        <v>10</v>
      </c>
      <c r="D17" s="15" t="s">
        <v>11</v>
      </c>
      <c r="E17" s="87" t="s">
        <v>12</v>
      </c>
      <c r="F17" s="43" t="s">
        <v>72</v>
      </c>
      <c r="G17" s="44" t="s">
        <v>14</v>
      </c>
      <c r="H17" s="45" t="s">
        <v>73</v>
      </c>
      <c r="I17" s="46" t="s">
        <v>74</v>
      </c>
      <c r="J17" s="46" t="s">
        <v>75</v>
      </c>
      <c r="K17" s="46" t="s">
        <v>76</v>
      </c>
      <c r="L17" s="48" t="s">
        <v>77</v>
      </c>
      <c r="M17" s="45" t="s">
        <v>78</v>
      </c>
      <c r="N17" s="46" t="s">
        <v>79</v>
      </c>
      <c r="O17" s="152" t="s">
        <v>80</v>
      </c>
      <c r="P17" s="153"/>
      <c r="Q17" s="49" t="s">
        <v>81</v>
      </c>
      <c r="R17" s="114" t="s">
        <v>82</v>
      </c>
      <c r="S17" s="144"/>
      <c r="T17" s="62"/>
      <c r="U17" s="155" t="s">
        <v>83</v>
      </c>
      <c r="V17" s="156"/>
      <c r="W17" s="156"/>
      <c r="X17" s="157"/>
    </row>
    <row r="18" spans="1:24" ht="25.5" customHeight="1">
      <c r="A18" s="26" t="str">
        <f aca="true" ca="1" t="shared" si="1" ref="A18:B24">OFFSET(A18,-9,0)</f>
        <v>PDL</v>
      </c>
      <c r="B18" s="26">
        <f ca="1" t="shared" si="1"/>
        <v>44</v>
      </c>
      <c r="C18" s="13">
        <v>1</v>
      </c>
      <c r="D18" s="26" t="str">
        <f aca="true" ca="1" t="shared" si="2" ref="D18:E24">OFFSET(D18,-9,0)</f>
        <v>COTTINEAU Alexane</v>
      </c>
      <c r="E18" s="26" t="str">
        <f ca="1" t="shared" si="2"/>
        <v>M</v>
      </c>
      <c r="F18" s="26">
        <v>45</v>
      </c>
      <c r="G18" s="26" t="str">
        <f aca="true" ca="1" t="shared" si="3" ref="G18:G24">OFFSET(G18,-9,0)</f>
        <v>JUDO CLUB HERBLINOIS</v>
      </c>
      <c r="H18" s="50">
        <v>0</v>
      </c>
      <c r="I18" s="51">
        <v>0</v>
      </c>
      <c r="J18" s="51">
        <v>0</v>
      </c>
      <c r="K18" s="51">
        <v>0</v>
      </c>
      <c r="L18" s="52" t="str">
        <f>IF(M18&lt;&gt;"","-","")</f>
        <v>-</v>
      </c>
      <c r="M18" s="92">
        <v>10</v>
      </c>
      <c r="N18" s="93"/>
      <c r="O18" s="124">
        <f aca="true" t="shared" si="4" ref="O18:O24">SUM(H18:N18)</f>
        <v>10</v>
      </c>
      <c r="P18" s="125"/>
      <c r="Q18" s="49"/>
      <c r="R18" s="114">
        <f aca="true" ca="1" t="shared" si="5" ref="R18:R24">SUM(OFFSET(R18,0,-12),OFFSET(R18,0,-3))</f>
        <v>55</v>
      </c>
      <c r="S18" s="144"/>
      <c r="T18" s="62"/>
      <c r="U18" s="60" t="s">
        <v>24</v>
      </c>
      <c r="V18" s="57" t="s">
        <v>30</v>
      </c>
      <c r="W18" s="60" t="s">
        <v>31</v>
      </c>
      <c r="X18" s="56" t="s">
        <v>38</v>
      </c>
    </row>
    <row r="19" spans="1:24" ht="25.5" customHeight="1">
      <c r="A19" s="26" t="str">
        <f ca="1" t="shared" si="1"/>
        <v>PDL</v>
      </c>
      <c r="B19" s="26">
        <f ca="1" t="shared" si="1"/>
        <v>44</v>
      </c>
      <c r="C19" s="13">
        <v>2</v>
      </c>
      <c r="D19" s="91" t="str">
        <f ca="1" t="shared" si="2"/>
        <v>GUITTENY Morgane</v>
      </c>
      <c r="E19" s="26" t="str">
        <f ca="1" t="shared" si="2"/>
        <v>M</v>
      </c>
      <c r="F19" s="26">
        <v>80</v>
      </c>
      <c r="G19" s="26" t="str">
        <f ca="1" t="shared" si="3"/>
        <v>ASB REZE</v>
      </c>
      <c r="H19" s="50">
        <v>0</v>
      </c>
      <c r="I19" s="51">
        <v>0</v>
      </c>
      <c r="J19" s="51">
        <v>0</v>
      </c>
      <c r="K19" s="51">
        <v>0</v>
      </c>
      <c r="L19" s="52">
        <v>10</v>
      </c>
      <c r="M19" s="94"/>
      <c r="N19" s="95"/>
      <c r="O19" s="150">
        <f t="shared" si="4"/>
        <v>10</v>
      </c>
      <c r="P19" s="151"/>
      <c r="Q19" s="49"/>
      <c r="R19" s="114">
        <f ca="1" t="shared" si="5"/>
        <v>90</v>
      </c>
      <c r="S19" s="144"/>
      <c r="T19" s="62"/>
      <c r="U19" s="5"/>
      <c r="V19" s="5"/>
      <c r="W19" s="5"/>
      <c r="X19" s="5"/>
    </row>
    <row r="20" spans="1:24" ht="25.5" customHeight="1">
      <c r="A20" s="26" t="str">
        <f ca="1" t="shared" si="1"/>
        <v>PDL</v>
      </c>
      <c r="B20" s="26">
        <f ca="1" t="shared" si="1"/>
        <v>49</v>
      </c>
      <c r="C20" s="13">
        <v>3</v>
      </c>
      <c r="D20" s="26" t="str">
        <f ca="1" t="shared" si="2"/>
        <v>JACQUES Marie-Agnes</v>
      </c>
      <c r="E20" s="26" t="str">
        <f ca="1" t="shared" si="2"/>
        <v>M</v>
      </c>
      <c r="F20" s="26">
        <v>0</v>
      </c>
      <c r="G20" s="26" t="str">
        <f ca="1" t="shared" si="3"/>
        <v>ASPTT ANGERS JUDO</v>
      </c>
      <c r="H20" s="50">
        <v>0</v>
      </c>
      <c r="I20" s="51">
        <v>0</v>
      </c>
      <c r="J20" s="51">
        <v>0</v>
      </c>
      <c r="K20" s="51">
        <v>10</v>
      </c>
      <c r="L20" s="52" t="str">
        <f>IF(M20&lt;&gt;"","-","")</f>
        <v>-</v>
      </c>
      <c r="M20" s="94">
        <v>10</v>
      </c>
      <c r="N20" s="95"/>
      <c r="O20" s="150">
        <f t="shared" si="4"/>
        <v>20</v>
      </c>
      <c r="P20" s="151"/>
      <c r="Q20" s="49"/>
      <c r="R20" s="114">
        <f ca="1" t="shared" si="5"/>
        <v>20</v>
      </c>
      <c r="S20" s="144"/>
      <c r="T20" s="62"/>
      <c r="U20" s="41"/>
      <c r="V20" s="41"/>
      <c r="W20" s="41"/>
      <c r="X20" s="41"/>
    </row>
    <row r="21" spans="1:24" ht="25.5" customHeight="1">
      <c r="A21" s="26" t="str">
        <f ca="1" t="shared" si="1"/>
        <v>PDL</v>
      </c>
      <c r="B21" s="26">
        <f ca="1" t="shared" si="1"/>
        <v>72</v>
      </c>
      <c r="C21" s="13">
        <v>4</v>
      </c>
      <c r="D21" s="26" t="str">
        <f ca="1" t="shared" si="2"/>
        <v>ROMME Margot</v>
      </c>
      <c r="E21" s="26" t="str">
        <f ca="1" t="shared" si="2"/>
        <v>M</v>
      </c>
      <c r="F21" s="26">
        <v>60</v>
      </c>
      <c r="G21" s="26" t="str">
        <f ca="1" t="shared" si="3"/>
        <v>JC CHAMPAGNE CONLINOISE</v>
      </c>
      <c r="H21" s="50">
        <v>0</v>
      </c>
      <c r="I21" s="51">
        <v>0</v>
      </c>
      <c r="J21" s="51">
        <v>10</v>
      </c>
      <c r="K21" s="51">
        <v>0</v>
      </c>
      <c r="L21" s="52">
        <f>IF(M21&lt;&gt;"","-","")</f>
      </c>
      <c r="M21" s="94"/>
      <c r="N21" s="95"/>
      <c r="O21" s="150">
        <f t="shared" si="4"/>
        <v>10</v>
      </c>
      <c r="P21" s="151"/>
      <c r="Q21" s="49"/>
      <c r="R21" s="114">
        <f ca="1" t="shared" si="5"/>
        <v>70</v>
      </c>
      <c r="S21" s="144"/>
      <c r="T21" s="62"/>
      <c r="U21" s="5"/>
      <c r="V21" s="5"/>
      <c r="W21" s="5"/>
      <c r="X21" s="5"/>
    </row>
    <row r="22" spans="1:24" ht="25.5" customHeight="1" thickBot="1">
      <c r="A22" s="26" t="str">
        <f ca="1" t="shared" si="1"/>
        <v>PDL</v>
      </c>
      <c r="B22" s="26">
        <f ca="1" t="shared" si="1"/>
        <v>49</v>
      </c>
      <c r="C22" s="13">
        <v>5</v>
      </c>
      <c r="D22" s="26" t="str">
        <f ca="1" t="shared" si="2"/>
        <v>AUVIN Claire</v>
      </c>
      <c r="E22" s="26" t="str">
        <f ca="1" t="shared" si="2"/>
        <v>M</v>
      </c>
      <c r="F22" s="26">
        <v>0</v>
      </c>
      <c r="G22" s="26" t="str">
        <f ca="1" t="shared" si="3"/>
        <v>JUDO CLUB DE LA POSSONNIERE</v>
      </c>
      <c r="H22" s="50">
        <v>10</v>
      </c>
      <c r="I22" s="51">
        <v>10</v>
      </c>
      <c r="J22" s="51">
        <v>10</v>
      </c>
      <c r="K22" s="51">
        <v>10</v>
      </c>
      <c r="L22" s="52" t="str">
        <f>IF(M22&lt;&gt;"","-","")</f>
        <v>-</v>
      </c>
      <c r="M22" s="94">
        <v>10</v>
      </c>
      <c r="N22" s="95"/>
      <c r="O22" s="150">
        <f t="shared" si="4"/>
        <v>50</v>
      </c>
      <c r="P22" s="151"/>
      <c r="Q22" s="49"/>
      <c r="R22" s="114">
        <f ca="1" t="shared" si="5"/>
        <v>50</v>
      </c>
      <c r="S22" s="144"/>
      <c r="T22" s="62"/>
      <c r="U22" s="5"/>
      <c r="V22" s="5"/>
      <c r="W22" s="136" t="s">
        <v>84</v>
      </c>
      <c r="X22" s="136"/>
    </row>
    <row r="23" spans="1:24" ht="25.5" customHeight="1" thickBot="1">
      <c r="A23" s="26" t="str">
        <f ca="1" t="shared" si="1"/>
        <v>PDL</v>
      </c>
      <c r="B23" s="26">
        <f ca="1" t="shared" si="1"/>
        <v>44</v>
      </c>
      <c r="C23" s="13">
        <v>6</v>
      </c>
      <c r="D23" s="91" t="str">
        <f ca="1" t="shared" si="2"/>
        <v>FOURNIER Le Ray Laure</v>
      </c>
      <c r="E23" s="26" t="str">
        <f ca="1" t="shared" si="2"/>
        <v>M</v>
      </c>
      <c r="F23" s="26">
        <v>94</v>
      </c>
      <c r="G23" s="26" t="str">
        <f ca="1" t="shared" si="3"/>
        <v>JUDO ATLANTIC CLUB</v>
      </c>
      <c r="H23" s="50">
        <v>10</v>
      </c>
      <c r="I23" s="51" t="str">
        <f>IF(M23&lt;&gt;"","-","")</f>
        <v>-</v>
      </c>
      <c r="J23" s="51" t="str">
        <f>IF(M23&lt;&gt;"","-","")</f>
        <v>-</v>
      </c>
      <c r="K23" s="51" t="str">
        <f>IF(M23&lt;&gt;"","-","")</f>
        <v>-</v>
      </c>
      <c r="L23" s="52" t="str">
        <f>IF(M23&lt;&gt;"","-","")</f>
        <v>-</v>
      </c>
      <c r="M23" s="94" t="s">
        <v>85</v>
      </c>
      <c r="N23" s="95"/>
      <c r="O23" s="150">
        <f t="shared" si="4"/>
        <v>10</v>
      </c>
      <c r="P23" s="151"/>
      <c r="Q23" s="49"/>
      <c r="R23" s="165">
        <f ca="1" t="shared" si="5"/>
        <v>104</v>
      </c>
      <c r="S23" s="144"/>
      <c r="T23" s="41"/>
      <c r="U23" s="5"/>
      <c r="V23" s="5"/>
      <c r="W23" s="45" t="s">
        <v>86</v>
      </c>
      <c r="X23" s="47" t="s">
        <v>87</v>
      </c>
    </row>
    <row r="24" spans="1:24" ht="25.5" customHeight="1" thickBot="1">
      <c r="A24" s="26" t="str">
        <f ca="1" t="shared" si="1"/>
        <v>PDL</v>
      </c>
      <c r="B24" s="26">
        <f ca="1" t="shared" si="1"/>
        <v>49</v>
      </c>
      <c r="C24" s="13">
        <v>7</v>
      </c>
      <c r="D24" s="26" t="str">
        <f ca="1" t="shared" si="2"/>
        <v>MERITAN Lucile</v>
      </c>
      <c r="E24" s="26" t="str">
        <f ca="1" t="shared" si="2"/>
        <v>M</v>
      </c>
      <c r="F24" s="26">
        <v>10</v>
      </c>
      <c r="G24" s="26" t="str">
        <f ca="1" t="shared" si="3"/>
        <v>J C MONTREUIL JUIGNE</v>
      </c>
      <c r="H24" s="70">
        <v>10</v>
      </c>
      <c r="I24" s="71">
        <v>10</v>
      </c>
      <c r="J24" s="71">
        <v>0</v>
      </c>
      <c r="K24" s="71">
        <v>0</v>
      </c>
      <c r="L24" s="72">
        <f>IF(M24&lt;&gt;"","-","")</f>
      </c>
      <c r="M24" s="96"/>
      <c r="N24" s="97"/>
      <c r="O24" s="148">
        <f t="shared" si="4"/>
        <v>20</v>
      </c>
      <c r="P24" s="149"/>
      <c r="Q24" s="49"/>
      <c r="R24" s="114">
        <f ca="1" t="shared" si="5"/>
        <v>30</v>
      </c>
      <c r="S24" s="144"/>
      <c r="T24" s="41"/>
      <c r="U24" s="5"/>
      <c r="V24" s="5"/>
      <c r="W24" s="74">
        <v>7</v>
      </c>
      <c r="X24" s="75">
        <v>10</v>
      </c>
    </row>
    <row r="25" spans="3:24" ht="12">
      <c r="C25" s="25"/>
      <c r="D25" s="58"/>
      <c r="E25" s="58"/>
      <c r="F25" s="98"/>
      <c r="G25" s="58"/>
      <c r="H25" s="58"/>
      <c r="I25" s="58"/>
      <c r="J25" s="58"/>
      <c r="K25" s="58"/>
      <c r="L25" s="58"/>
      <c r="M25" s="25"/>
      <c r="N25" s="25" t="s">
        <v>88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3:27" ht="12" hidden="1">
      <c r="C26" s="39">
        <f>COUNT(H18:N24)/2</f>
        <v>14.5</v>
      </c>
      <c r="D26" s="25"/>
      <c r="E26" s="25"/>
      <c r="F26" s="40"/>
      <c r="G26" s="99" t="s">
        <v>89</v>
      </c>
      <c r="H26" s="77">
        <v>1</v>
      </c>
      <c r="I26" s="77">
        <v>2</v>
      </c>
      <c r="J26" s="77">
        <v>3</v>
      </c>
      <c r="K26" s="77">
        <v>4</v>
      </c>
      <c r="L26" s="77"/>
      <c r="M26" s="77">
        <v>5</v>
      </c>
      <c r="N26" s="77">
        <v>6</v>
      </c>
      <c r="O26" s="77">
        <v>7</v>
      </c>
      <c r="P26" s="77"/>
      <c r="Q26" s="77">
        <v>8</v>
      </c>
      <c r="R26" s="77">
        <v>9</v>
      </c>
      <c r="S26" s="77">
        <v>10</v>
      </c>
      <c r="T26" s="77"/>
      <c r="U26" s="77">
        <v>11</v>
      </c>
      <c r="V26" s="77">
        <v>12</v>
      </c>
      <c r="W26" s="77">
        <v>13</v>
      </c>
      <c r="X26" s="77"/>
      <c r="Y26" s="100"/>
      <c r="Z26" s="100"/>
      <c r="AA26" s="100"/>
    </row>
    <row r="27" spans="3:27" ht="12" hidden="1">
      <c r="C27" s="25"/>
      <c r="D27" s="25"/>
      <c r="E27" s="25"/>
      <c r="F27" s="40"/>
      <c r="G27" s="99" t="s">
        <v>90</v>
      </c>
      <c r="H27" s="77">
        <v>1</v>
      </c>
      <c r="I27" s="77">
        <v>1</v>
      </c>
      <c r="J27" s="77">
        <v>1</v>
      </c>
      <c r="K27" s="77">
        <v>1</v>
      </c>
      <c r="L27" s="77"/>
      <c r="M27" s="77">
        <v>2</v>
      </c>
      <c r="N27" s="77">
        <v>3</v>
      </c>
      <c r="O27" s="77">
        <v>2</v>
      </c>
      <c r="P27" s="77"/>
      <c r="Q27" s="77">
        <v>3</v>
      </c>
      <c r="R27" s="77">
        <v>4</v>
      </c>
      <c r="S27" s="77">
        <v>3</v>
      </c>
      <c r="T27" s="77"/>
      <c r="U27" s="77">
        <v>4</v>
      </c>
      <c r="V27" s="77">
        <v>5</v>
      </c>
      <c r="W27" s="77">
        <v>4</v>
      </c>
      <c r="X27" s="77"/>
      <c r="Y27" s="100"/>
      <c r="Z27" s="100"/>
      <c r="AA27" s="100"/>
    </row>
    <row r="28" spans="3:27" ht="12" hidden="1">
      <c r="C28" s="39"/>
      <c r="D28" s="25"/>
      <c r="E28" s="25"/>
      <c r="F28" s="40"/>
      <c r="G28" s="99" t="s">
        <v>91</v>
      </c>
      <c r="H28" s="77">
        <v>1</v>
      </c>
      <c r="I28" s="77">
        <v>1</v>
      </c>
      <c r="J28" s="77">
        <v>1</v>
      </c>
      <c r="K28" s="77">
        <v>2</v>
      </c>
      <c r="L28" s="77"/>
      <c r="M28" s="77">
        <v>2</v>
      </c>
      <c r="N28" s="77">
        <v>2</v>
      </c>
      <c r="O28" s="77">
        <v>2</v>
      </c>
      <c r="P28" s="77"/>
      <c r="Q28" s="77">
        <v>3</v>
      </c>
      <c r="R28" s="77">
        <v>3</v>
      </c>
      <c r="S28" s="77">
        <v>3</v>
      </c>
      <c r="T28" s="77"/>
      <c r="U28" s="77">
        <v>4</v>
      </c>
      <c r="V28" s="77">
        <v>4</v>
      </c>
      <c r="W28" s="77">
        <v>4</v>
      </c>
      <c r="X28" s="77"/>
      <c r="Y28" s="100"/>
      <c r="Z28" s="100"/>
      <c r="AA28" s="100"/>
    </row>
  </sheetData>
  <sheetProtection/>
  <mergeCells count="26">
    <mergeCell ref="R24:S24"/>
    <mergeCell ref="R20:S20"/>
    <mergeCell ref="R21:S21"/>
    <mergeCell ref="R22:S22"/>
    <mergeCell ref="R23:S23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="91" zoomScaleNormal="9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57421875" style="39" bestFit="1" customWidth="1"/>
    <col min="4" max="4" width="22.57421875" style="25" customWidth="1"/>
    <col min="5" max="5" width="3.140625" style="25" customWidth="1"/>
    <col min="6" max="6" width="7.7109375" style="25" customWidth="1"/>
    <col min="7" max="7" width="22.00390625" style="25" customWidth="1"/>
    <col min="8" max="12" width="4.7109375" style="25" customWidth="1"/>
    <col min="13" max="14" width="5.28125" style="25" customWidth="1"/>
    <col min="15" max="27" width="4.7109375" style="25" customWidth="1"/>
    <col min="28" max="30" width="4.7109375" style="41" hidden="1" customWidth="1"/>
    <col min="31" max="31" width="4.7109375" style="41" customWidth="1"/>
    <col min="32" max="33" width="4.7109375" style="41" hidden="1" customWidth="1"/>
    <col min="34" max="34" width="4.7109375" style="41" customWidth="1"/>
    <col min="35" max="35" width="4.7109375" style="41" hidden="1" customWidth="1"/>
    <col min="36" max="16384" width="11.421875" style="25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9" t="s">
        <v>0</v>
      </c>
      <c r="Q1" s="129"/>
      <c r="R1" s="129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</v>
      </c>
      <c r="H2" s="3">
        <v>1</v>
      </c>
      <c r="I2" s="3"/>
      <c r="J2" s="9" t="s">
        <v>3</v>
      </c>
      <c r="K2" s="130">
        <f ca="1">TODAY()</f>
        <v>41584</v>
      </c>
      <c r="L2" s="130"/>
      <c r="M2" s="130"/>
      <c r="N2" s="130"/>
      <c r="O2" s="3"/>
      <c r="P2" s="131" t="s">
        <v>4</v>
      </c>
      <c r="Q2" s="131" t="s">
        <v>4</v>
      </c>
      <c r="R2" s="133" t="s">
        <v>4</v>
      </c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2"/>
      <c r="Q3" s="132"/>
      <c r="R3" s="134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2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27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28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0" t="s">
        <v>21</v>
      </c>
      <c r="O8" s="19" t="s">
        <v>22</v>
      </c>
      <c r="P8" s="19" t="s">
        <v>23</v>
      </c>
      <c r="Q8" s="19" t="s">
        <v>24</v>
      </c>
      <c r="R8" s="20" t="s">
        <v>25</v>
      </c>
      <c r="S8" s="19" t="s">
        <v>26</v>
      </c>
      <c r="T8" s="21" t="s">
        <v>27</v>
      </c>
      <c r="U8" s="19" t="s">
        <v>28</v>
      </c>
      <c r="V8" s="20" t="s">
        <v>29</v>
      </c>
      <c r="W8" s="20" t="s">
        <v>30</v>
      </c>
      <c r="X8" s="20" t="s">
        <v>31</v>
      </c>
      <c r="Y8" s="22" t="s">
        <v>32</v>
      </c>
      <c r="Z8" s="20" t="s">
        <v>33</v>
      </c>
      <c r="AA8" s="23" t="s">
        <v>34</v>
      </c>
      <c r="AB8" s="24" t="s">
        <v>35</v>
      </c>
      <c r="AC8" s="24" t="s">
        <v>36</v>
      </c>
      <c r="AD8" s="24" t="s">
        <v>37</v>
      </c>
      <c r="AE8" s="17" t="s">
        <v>38</v>
      </c>
      <c r="AF8" s="24" t="s">
        <v>39</v>
      </c>
      <c r="AG8" s="24" t="s">
        <v>40</v>
      </c>
      <c r="AH8" s="17" t="s">
        <v>41</v>
      </c>
      <c r="AI8" s="24" t="s">
        <v>42</v>
      </c>
    </row>
    <row r="9" spans="1:35" ht="33.75" customHeight="1">
      <c r="A9" s="26" t="s">
        <v>43</v>
      </c>
      <c r="B9" s="26">
        <v>35</v>
      </c>
      <c r="C9" s="27">
        <f aca="true" ca="1" t="shared" si="0" ref="C9:C16">OFFSET(C9,10,0)</f>
        <v>1</v>
      </c>
      <c r="D9" s="28" t="s">
        <v>44</v>
      </c>
      <c r="E9" s="26" t="s">
        <v>45</v>
      </c>
      <c r="F9" s="26">
        <v>51</v>
      </c>
      <c r="G9" s="29" t="s">
        <v>46</v>
      </c>
      <c r="H9" s="30" t="s">
        <v>47</v>
      </c>
      <c r="I9" s="31"/>
      <c r="J9" s="31"/>
      <c r="K9" s="31"/>
      <c r="L9" s="32" t="s">
        <v>48</v>
      </c>
      <c r="M9" s="31"/>
      <c r="N9" s="31"/>
      <c r="O9" s="31"/>
      <c r="P9" s="31"/>
      <c r="Q9" s="32" t="s">
        <v>48</v>
      </c>
      <c r="R9" s="31"/>
      <c r="S9" s="31"/>
      <c r="T9" s="31"/>
      <c r="U9" s="31"/>
      <c r="V9" s="31"/>
      <c r="W9" s="32"/>
      <c r="X9" s="31"/>
      <c r="Y9" s="31"/>
      <c r="Z9" s="32"/>
      <c r="AA9" s="31"/>
      <c r="AB9" s="33"/>
      <c r="AC9" s="33"/>
      <c r="AD9" s="34"/>
      <c r="AE9" s="34"/>
      <c r="AF9" s="34"/>
      <c r="AG9" s="34"/>
      <c r="AH9" s="34"/>
      <c r="AI9" s="34"/>
    </row>
    <row r="10" spans="1:35" ht="33.75" customHeight="1">
      <c r="A10" s="26" t="s">
        <v>49</v>
      </c>
      <c r="B10" s="26">
        <v>53</v>
      </c>
      <c r="C10" s="27">
        <f ca="1" t="shared" si="0"/>
        <v>2</v>
      </c>
      <c r="D10" s="28" t="s">
        <v>50</v>
      </c>
      <c r="E10" s="26" t="s">
        <v>45</v>
      </c>
      <c r="F10" s="26">
        <v>52</v>
      </c>
      <c r="G10" s="29" t="s">
        <v>51</v>
      </c>
      <c r="H10" s="31"/>
      <c r="I10" s="32" t="s">
        <v>48</v>
      </c>
      <c r="J10" s="31"/>
      <c r="K10" s="31"/>
      <c r="L10" s="31"/>
      <c r="M10" s="32" t="s">
        <v>48</v>
      </c>
      <c r="N10" s="31"/>
      <c r="O10" s="31"/>
      <c r="P10" s="32" t="s">
        <v>48</v>
      </c>
      <c r="Q10" s="31"/>
      <c r="R10" s="32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4"/>
      <c r="AD10" s="33"/>
      <c r="AE10" s="34"/>
      <c r="AF10" s="34"/>
      <c r="AG10" s="34"/>
      <c r="AH10" s="34"/>
      <c r="AI10" s="34"/>
    </row>
    <row r="11" spans="1:35" ht="33.75" customHeight="1">
      <c r="A11" s="26" t="s">
        <v>49</v>
      </c>
      <c r="B11" s="26">
        <v>49</v>
      </c>
      <c r="C11" s="27">
        <f ca="1" t="shared" si="0"/>
        <v>3</v>
      </c>
      <c r="D11" s="28" t="s">
        <v>52</v>
      </c>
      <c r="E11" s="26" t="s">
        <v>45</v>
      </c>
      <c r="F11" s="26">
        <v>55</v>
      </c>
      <c r="G11" s="29" t="s">
        <v>53</v>
      </c>
      <c r="H11" s="31"/>
      <c r="I11" s="32" t="s">
        <v>48</v>
      </c>
      <c r="J11" s="31"/>
      <c r="K11" s="31"/>
      <c r="L11" s="31"/>
      <c r="M11" s="31"/>
      <c r="N11" s="31"/>
      <c r="O11" s="32" t="s">
        <v>48</v>
      </c>
      <c r="P11" s="31"/>
      <c r="Q11" s="31"/>
      <c r="R11" s="31"/>
      <c r="S11" s="32" t="s">
        <v>48</v>
      </c>
      <c r="T11" s="31"/>
      <c r="U11" s="31"/>
      <c r="V11" s="32"/>
      <c r="W11" s="31"/>
      <c r="X11" s="31"/>
      <c r="Y11" s="32"/>
      <c r="Z11" s="31"/>
      <c r="AA11" s="31"/>
      <c r="AB11" s="34"/>
      <c r="AC11" s="33"/>
      <c r="AD11" s="34"/>
      <c r="AE11" s="33" t="s">
        <v>47</v>
      </c>
      <c r="AF11" s="34"/>
      <c r="AG11" s="34"/>
      <c r="AH11" s="34"/>
      <c r="AI11" s="34"/>
    </row>
    <row r="12" spans="1:35" ht="33.75" customHeight="1">
      <c r="A12" s="26" t="s">
        <v>49</v>
      </c>
      <c r="B12" s="26">
        <v>44</v>
      </c>
      <c r="C12" s="27">
        <f ca="1" t="shared" si="0"/>
        <v>4</v>
      </c>
      <c r="D12" s="28" t="s">
        <v>54</v>
      </c>
      <c r="E12" s="26" t="s">
        <v>45</v>
      </c>
      <c r="F12" s="26">
        <v>56</v>
      </c>
      <c r="G12" s="29" t="s">
        <v>55</v>
      </c>
      <c r="H12" s="32" t="s">
        <v>56</v>
      </c>
      <c r="I12" s="31"/>
      <c r="J12" s="32" t="s">
        <v>48</v>
      </c>
      <c r="K12" s="31"/>
      <c r="L12" s="31"/>
      <c r="M12" s="31"/>
      <c r="N12" s="32"/>
      <c r="O12" s="31"/>
      <c r="P12" s="31"/>
      <c r="Q12" s="31"/>
      <c r="R12" s="32"/>
      <c r="S12" s="31"/>
      <c r="T12" s="31"/>
      <c r="U12" s="32" t="s">
        <v>47</v>
      </c>
      <c r="V12" s="31"/>
      <c r="W12" s="31"/>
      <c r="X12" s="31"/>
      <c r="Y12" s="31"/>
      <c r="Z12" s="31"/>
      <c r="AA12" s="31"/>
      <c r="AB12" s="34"/>
      <c r="AC12" s="34"/>
      <c r="AD12" s="34"/>
      <c r="AE12" s="33" t="s">
        <v>57</v>
      </c>
      <c r="AF12" s="33"/>
      <c r="AG12" s="34"/>
      <c r="AH12" s="34"/>
      <c r="AI12" s="34"/>
    </row>
    <row r="13" spans="1:35" ht="33.75" customHeight="1">
      <c r="A13" s="26" t="s">
        <v>49</v>
      </c>
      <c r="B13" s="26">
        <v>85</v>
      </c>
      <c r="C13" s="27">
        <f ca="1" t="shared" si="0"/>
        <v>5</v>
      </c>
      <c r="D13" s="28" t="s">
        <v>58</v>
      </c>
      <c r="E13" s="26" t="s">
        <v>4</v>
      </c>
      <c r="F13" s="26">
        <v>56</v>
      </c>
      <c r="G13" s="29" t="s">
        <v>59</v>
      </c>
      <c r="H13" s="31"/>
      <c r="I13" s="31"/>
      <c r="J13" s="32" t="s">
        <v>60</v>
      </c>
      <c r="K13" s="31"/>
      <c r="L13" s="32" t="s">
        <v>61</v>
      </c>
      <c r="M13" s="31"/>
      <c r="N13" s="31"/>
      <c r="O13" s="32" t="s">
        <v>61</v>
      </c>
      <c r="P13" s="31"/>
      <c r="Q13" s="31"/>
      <c r="R13" s="31"/>
      <c r="S13" s="31"/>
      <c r="T13" s="32"/>
      <c r="U13" s="31"/>
      <c r="V13" s="31"/>
      <c r="W13" s="31"/>
      <c r="X13" s="32"/>
      <c r="Y13" s="31"/>
      <c r="Z13" s="31"/>
      <c r="AA13" s="31"/>
      <c r="AB13" s="34"/>
      <c r="AC13" s="34"/>
      <c r="AD13" s="34"/>
      <c r="AE13" s="34"/>
      <c r="AF13" s="34"/>
      <c r="AG13" s="33"/>
      <c r="AH13" s="33" t="s">
        <v>48</v>
      </c>
      <c r="AI13" s="34"/>
    </row>
    <row r="14" spans="1:35" ht="33.75" customHeight="1">
      <c r="A14" s="26" t="s">
        <v>49</v>
      </c>
      <c r="B14" s="26">
        <v>44</v>
      </c>
      <c r="C14" s="27">
        <f ca="1" t="shared" si="0"/>
        <v>6</v>
      </c>
      <c r="D14" s="35" t="s">
        <v>62</v>
      </c>
      <c r="E14" s="26" t="s">
        <v>4</v>
      </c>
      <c r="F14" s="26">
        <v>56</v>
      </c>
      <c r="G14" s="29" t="s">
        <v>63</v>
      </c>
      <c r="H14" s="31"/>
      <c r="I14" s="31"/>
      <c r="J14" s="31"/>
      <c r="K14" s="32" t="s">
        <v>64</v>
      </c>
      <c r="L14" s="31"/>
      <c r="M14" s="32" t="s">
        <v>61</v>
      </c>
      <c r="N14" s="31"/>
      <c r="O14" s="31"/>
      <c r="P14" s="31"/>
      <c r="Q14" s="32" t="s">
        <v>64</v>
      </c>
      <c r="R14" s="31"/>
      <c r="S14" s="31"/>
      <c r="T14" s="31"/>
      <c r="U14" s="31"/>
      <c r="V14" s="31"/>
      <c r="W14" s="31"/>
      <c r="X14" s="31"/>
      <c r="Y14" s="32"/>
      <c r="Z14" s="31"/>
      <c r="AA14" s="32"/>
      <c r="AB14" s="34"/>
      <c r="AC14" s="34"/>
      <c r="AD14" s="34"/>
      <c r="AE14" s="34"/>
      <c r="AF14" s="33"/>
      <c r="AG14" s="33"/>
      <c r="AH14" s="34"/>
      <c r="AI14" s="34"/>
    </row>
    <row r="15" spans="1:35" s="38" customFormat="1" ht="33.75" customHeight="1">
      <c r="A15" s="26" t="s">
        <v>49</v>
      </c>
      <c r="B15" s="26">
        <v>72</v>
      </c>
      <c r="C15" s="27">
        <f ca="1" t="shared" si="0"/>
        <v>7</v>
      </c>
      <c r="D15" s="28" t="s">
        <v>65</v>
      </c>
      <c r="E15" s="26" t="s">
        <v>45</v>
      </c>
      <c r="F15" s="26">
        <v>57</v>
      </c>
      <c r="G15" s="29" t="s">
        <v>66</v>
      </c>
      <c r="H15" s="31"/>
      <c r="I15" s="31"/>
      <c r="J15" s="31"/>
      <c r="K15" s="31"/>
      <c r="L15" s="31"/>
      <c r="M15" s="31"/>
      <c r="N15" s="31"/>
      <c r="O15" s="31"/>
      <c r="P15" s="32" t="s">
        <v>61</v>
      </c>
      <c r="Q15" s="31"/>
      <c r="R15" s="31"/>
      <c r="S15" s="32" t="s">
        <v>61</v>
      </c>
      <c r="T15" s="31"/>
      <c r="U15" s="32" t="s">
        <v>57</v>
      </c>
      <c r="V15" s="31"/>
      <c r="W15" s="32"/>
      <c r="X15" s="31"/>
      <c r="Y15" s="31"/>
      <c r="Z15" s="31"/>
      <c r="AA15" s="32"/>
      <c r="AB15" s="36"/>
      <c r="AC15" s="36"/>
      <c r="AD15" s="36"/>
      <c r="AE15" s="36"/>
      <c r="AF15" s="36"/>
      <c r="AG15" s="36"/>
      <c r="AH15" s="37" t="s">
        <v>61</v>
      </c>
      <c r="AI15" s="37"/>
    </row>
    <row r="16" spans="1:35" ht="33.75" customHeight="1">
      <c r="A16" s="26" t="s">
        <v>67</v>
      </c>
      <c r="B16" s="26">
        <v>37</v>
      </c>
      <c r="C16" s="27">
        <f ca="1" t="shared" si="0"/>
        <v>8</v>
      </c>
      <c r="D16" s="28" t="s">
        <v>68</v>
      </c>
      <c r="E16" s="26" t="s">
        <v>45</v>
      </c>
      <c r="F16" s="26">
        <v>62</v>
      </c>
      <c r="G16" s="29" t="s">
        <v>69</v>
      </c>
      <c r="H16" s="31"/>
      <c r="I16" s="31"/>
      <c r="J16" s="31"/>
      <c r="K16" s="32" t="s">
        <v>70</v>
      </c>
      <c r="L16" s="31"/>
      <c r="M16" s="31"/>
      <c r="N16" s="32"/>
      <c r="O16" s="31"/>
      <c r="P16" s="31"/>
      <c r="Q16" s="31"/>
      <c r="R16" s="31"/>
      <c r="S16" s="31"/>
      <c r="T16" s="32"/>
      <c r="U16" s="31"/>
      <c r="V16" s="32"/>
      <c r="W16" s="31"/>
      <c r="X16" s="31"/>
      <c r="Y16" s="31"/>
      <c r="Z16" s="32"/>
      <c r="AA16" s="31"/>
      <c r="AB16" s="34"/>
      <c r="AC16" s="34"/>
      <c r="AD16" s="33"/>
      <c r="AE16" s="34"/>
      <c r="AF16" s="34"/>
      <c r="AG16" s="34"/>
      <c r="AH16" s="34"/>
      <c r="AI16" s="33"/>
    </row>
    <row r="17" spans="4:27" ht="18.75" customHeight="1" thickBot="1">
      <c r="D17" s="40"/>
      <c r="E17" s="40"/>
      <c r="F17" s="40"/>
      <c r="G17" s="40"/>
      <c r="H17" s="41"/>
      <c r="I17" s="41"/>
      <c r="J17" s="41"/>
      <c r="K17" s="41"/>
      <c r="L17" s="41"/>
      <c r="M17" s="123" t="s">
        <v>71</v>
      </c>
      <c r="N17" s="123"/>
      <c r="O17" s="42"/>
      <c r="P17" s="4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3" t="s">
        <v>72</v>
      </c>
      <c r="G18" s="44" t="s">
        <v>14</v>
      </c>
      <c r="H18" s="45" t="s">
        <v>73</v>
      </c>
      <c r="I18" s="46" t="s">
        <v>74</v>
      </c>
      <c r="J18" s="46" t="s">
        <v>75</v>
      </c>
      <c r="K18" s="46" t="s">
        <v>76</v>
      </c>
      <c r="L18" s="47" t="s">
        <v>77</v>
      </c>
      <c r="M18" s="45" t="s">
        <v>78</v>
      </c>
      <c r="N18" s="48" t="s">
        <v>79</v>
      </c>
      <c r="O18" s="124" t="s">
        <v>80</v>
      </c>
      <c r="P18" s="125"/>
      <c r="Q18" s="49" t="s">
        <v>81</v>
      </c>
      <c r="R18" s="120" t="s">
        <v>82</v>
      </c>
      <c r="S18" s="121"/>
      <c r="T18" s="41"/>
      <c r="U18" s="135" t="s">
        <v>83</v>
      </c>
      <c r="V18" s="135"/>
      <c r="W18" s="135"/>
      <c r="X18" s="135"/>
      <c r="Y18" s="41"/>
      <c r="Z18" s="41"/>
      <c r="AA18" s="41"/>
    </row>
    <row r="19" spans="1:27" ht="18" customHeight="1">
      <c r="A19" s="26" t="str">
        <f aca="true" ca="1" t="shared" si="1" ref="A19:B26">OFFSET(A19,-10,0)</f>
        <v>BRE</v>
      </c>
      <c r="B19" s="26">
        <f ca="1" t="shared" si="1"/>
        <v>35</v>
      </c>
      <c r="C19" s="13">
        <v>1</v>
      </c>
      <c r="D19" s="26" t="str">
        <f aca="true" ca="1" t="shared" si="2" ref="D19:E26">OFFSET(D19,-10,0)</f>
        <v>FROC Elodie</v>
      </c>
      <c r="E19" s="26" t="str">
        <f ca="1" t="shared" si="2"/>
        <v>1</v>
      </c>
      <c r="F19" s="26">
        <v>67</v>
      </c>
      <c r="G19" s="26" t="str">
        <f aca="true" ca="1" t="shared" si="3" ref="G19:G26">OFFSET(G19,-10,0)</f>
        <v>DOJO GUERCHAIS</v>
      </c>
      <c r="H19" s="50">
        <v>0</v>
      </c>
      <c r="I19" s="51">
        <v>0</v>
      </c>
      <c r="J19" s="51">
        <v>0</v>
      </c>
      <c r="K19" s="51">
        <f aca="true" t="shared" si="4" ref="K19:K26">IF(M19&lt;&gt;"","-","")</f>
      </c>
      <c r="L19" s="52">
        <f aca="true" t="shared" si="5" ref="L19:L26">IF(M19&lt;&gt;"","-","")</f>
      </c>
      <c r="M19" s="53"/>
      <c r="N19" s="54"/>
      <c r="O19" s="116">
        <f aca="true" t="shared" si="6" ref="O19:O26">SUM(H19:N19)</f>
        <v>0</v>
      </c>
      <c r="P19" s="117"/>
      <c r="Q19" s="55"/>
      <c r="R19" s="122">
        <f aca="true" ca="1" t="shared" si="7" ref="R19:R26">SUM(OFFSET(R19,0,-12),OFFSET(R19,0,-3))</f>
        <v>67</v>
      </c>
      <c r="S19" s="121"/>
      <c r="T19" s="41"/>
      <c r="U19" s="56" t="s">
        <v>35</v>
      </c>
      <c r="V19" s="56" t="s">
        <v>36</v>
      </c>
      <c r="W19" s="56" t="s">
        <v>37</v>
      </c>
      <c r="X19" s="57" t="s">
        <v>38</v>
      </c>
      <c r="Y19" s="58"/>
      <c r="Z19" s="41"/>
      <c r="AA19" s="41"/>
    </row>
    <row r="20" spans="1:27" ht="18" customHeight="1">
      <c r="A20" s="26" t="str">
        <f ca="1" t="shared" si="1"/>
        <v>PDL</v>
      </c>
      <c r="B20" s="26">
        <f ca="1" t="shared" si="1"/>
        <v>53</v>
      </c>
      <c r="C20" s="13">
        <v>2</v>
      </c>
      <c r="D20" s="26" t="str">
        <f ca="1" t="shared" si="2"/>
        <v>PONTILLON Estelle</v>
      </c>
      <c r="E20" s="26" t="str">
        <f ca="1" t="shared" si="2"/>
        <v>1</v>
      </c>
      <c r="F20" s="26">
        <v>40</v>
      </c>
      <c r="G20" s="26" t="str">
        <f ca="1" t="shared" si="3"/>
        <v>U S C P M</v>
      </c>
      <c r="H20" s="50">
        <v>0</v>
      </c>
      <c r="I20" s="51">
        <v>0</v>
      </c>
      <c r="J20" s="51">
        <v>0</v>
      </c>
      <c r="K20" s="51">
        <f t="shared" si="4"/>
      </c>
      <c r="L20" s="52">
        <f t="shared" si="5"/>
      </c>
      <c r="M20" s="50"/>
      <c r="N20" s="59"/>
      <c r="O20" s="116">
        <f t="shared" si="6"/>
        <v>0</v>
      </c>
      <c r="P20" s="117"/>
      <c r="Q20" s="55"/>
      <c r="R20" s="122">
        <f ca="1" t="shared" si="7"/>
        <v>40</v>
      </c>
      <c r="S20" s="121"/>
      <c r="T20" s="41"/>
      <c r="U20" s="60" t="s">
        <v>39</v>
      </c>
      <c r="V20" s="60" t="s">
        <v>40</v>
      </c>
      <c r="W20" s="57" t="s">
        <v>41</v>
      </c>
      <c r="X20" s="56" t="s">
        <v>42</v>
      </c>
      <c r="Y20" s="61"/>
      <c r="Z20" s="62"/>
      <c r="AA20" s="41"/>
    </row>
    <row r="21" spans="1:27" ht="18" customHeight="1">
      <c r="A21" s="26" t="str">
        <f ca="1" t="shared" si="1"/>
        <v>PDL</v>
      </c>
      <c r="B21" s="26">
        <f ca="1" t="shared" si="1"/>
        <v>49</v>
      </c>
      <c r="C21" s="13">
        <v>3</v>
      </c>
      <c r="D21" s="26" t="str">
        <f ca="1" t="shared" si="2"/>
        <v>SIESS Violaine</v>
      </c>
      <c r="E21" s="26" t="str">
        <f ca="1" t="shared" si="2"/>
        <v>1</v>
      </c>
      <c r="F21" s="26">
        <v>0</v>
      </c>
      <c r="G21" s="26" t="str">
        <f ca="1" t="shared" si="3"/>
        <v>JUDO CLUB LES ROSIERS/LOIRE</v>
      </c>
      <c r="H21" s="50">
        <v>0</v>
      </c>
      <c r="I21" s="51">
        <v>0</v>
      </c>
      <c r="J21" s="51">
        <v>0</v>
      </c>
      <c r="K21" s="51" t="str">
        <f t="shared" si="4"/>
        <v>-</v>
      </c>
      <c r="L21" s="52" t="str">
        <f t="shared" si="5"/>
        <v>-</v>
      </c>
      <c r="M21" s="50">
        <v>0</v>
      </c>
      <c r="N21" s="59"/>
      <c r="O21" s="116">
        <f t="shared" si="6"/>
        <v>0</v>
      </c>
      <c r="P21" s="117"/>
      <c r="Q21" s="55"/>
      <c r="R21" s="122">
        <f ca="1" t="shared" si="7"/>
        <v>0</v>
      </c>
      <c r="S21" s="121"/>
      <c r="T21" s="41"/>
      <c r="U21" s="41"/>
      <c r="V21" s="41"/>
      <c r="W21" s="63"/>
      <c r="X21" s="63"/>
      <c r="Y21" s="64"/>
      <c r="Z21" s="62"/>
      <c r="AA21" s="41"/>
    </row>
    <row r="22" spans="1:27" ht="18" customHeight="1">
      <c r="A22" s="26" t="str">
        <f ca="1" t="shared" si="1"/>
        <v>PDL</v>
      </c>
      <c r="B22" s="26">
        <f ca="1" t="shared" si="1"/>
        <v>44</v>
      </c>
      <c r="C22" s="13">
        <v>4</v>
      </c>
      <c r="D22" s="26" t="str">
        <f ca="1" t="shared" si="2"/>
        <v>FRIBAULT Celine</v>
      </c>
      <c r="E22" s="26" t="str">
        <f ca="1" t="shared" si="2"/>
        <v>1</v>
      </c>
      <c r="F22" s="26">
        <v>0</v>
      </c>
      <c r="G22" s="26" t="str">
        <f ca="1" t="shared" si="3"/>
        <v>SHIN DOJO HERBLINOIS</v>
      </c>
      <c r="H22" s="50">
        <v>10</v>
      </c>
      <c r="I22" s="51">
        <v>0</v>
      </c>
      <c r="J22" s="51">
        <v>0</v>
      </c>
      <c r="K22" s="51" t="str">
        <f t="shared" si="4"/>
        <v>-</v>
      </c>
      <c r="L22" s="52" t="str">
        <f t="shared" si="5"/>
        <v>-</v>
      </c>
      <c r="M22" s="50">
        <v>10</v>
      </c>
      <c r="N22" s="59"/>
      <c r="O22" s="116">
        <f t="shared" si="6"/>
        <v>20</v>
      </c>
      <c r="P22" s="117"/>
      <c r="Q22" s="55"/>
      <c r="R22" s="122">
        <f ca="1" t="shared" si="7"/>
        <v>20</v>
      </c>
      <c r="S22" s="121"/>
      <c r="T22" s="41"/>
      <c r="U22" s="41"/>
      <c r="V22" s="64"/>
      <c r="W22" s="64"/>
      <c r="X22" s="64"/>
      <c r="Y22" s="64"/>
      <c r="Z22" s="62"/>
      <c r="AA22" s="41"/>
    </row>
    <row r="23" spans="1:27" ht="18" customHeight="1" thickBot="1">
      <c r="A23" s="26" t="str">
        <f ca="1" t="shared" si="1"/>
        <v>PDL</v>
      </c>
      <c r="B23" s="26">
        <f ca="1" t="shared" si="1"/>
        <v>85</v>
      </c>
      <c r="C23" s="13">
        <v>5</v>
      </c>
      <c r="D23" s="26" t="str">
        <f ca="1" t="shared" si="2"/>
        <v>PIVETEAU Alexia</v>
      </c>
      <c r="E23" s="26" t="str">
        <f ca="1" t="shared" si="2"/>
        <v>2</v>
      </c>
      <c r="F23" s="26">
        <v>0</v>
      </c>
      <c r="G23" s="26" t="str">
        <f ca="1" t="shared" si="3"/>
        <v>AL JUDO CLUB MONTAIGU</v>
      </c>
      <c r="H23" s="50">
        <v>7</v>
      </c>
      <c r="I23" s="51">
        <v>10</v>
      </c>
      <c r="J23" s="51">
        <v>10</v>
      </c>
      <c r="K23" s="51" t="str">
        <f t="shared" si="4"/>
        <v>-</v>
      </c>
      <c r="L23" s="52" t="str">
        <f t="shared" si="5"/>
        <v>-</v>
      </c>
      <c r="M23" s="50">
        <v>0</v>
      </c>
      <c r="N23" s="59"/>
      <c r="O23" s="116">
        <f t="shared" si="6"/>
        <v>27</v>
      </c>
      <c r="P23" s="117"/>
      <c r="Q23" s="55"/>
      <c r="R23" s="122">
        <f ca="1" t="shared" si="7"/>
        <v>27</v>
      </c>
      <c r="S23" s="121"/>
      <c r="T23" s="41"/>
      <c r="U23" s="41"/>
      <c r="V23" s="41"/>
      <c r="W23" s="136" t="s">
        <v>84</v>
      </c>
      <c r="X23" s="136"/>
      <c r="Y23" s="41"/>
      <c r="Z23" s="41"/>
      <c r="AA23" s="41"/>
    </row>
    <row r="24" spans="1:27" ht="18" customHeight="1" thickBot="1">
      <c r="A24" s="26" t="str">
        <f ca="1" t="shared" si="1"/>
        <v>PDL</v>
      </c>
      <c r="B24" s="26">
        <f ca="1" t="shared" si="1"/>
        <v>44</v>
      </c>
      <c r="C24" s="13">
        <v>6</v>
      </c>
      <c r="D24" s="65" t="str">
        <f ca="1" t="shared" si="2"/>
        <v>SIX Marianne</v>
      </c>
      <c r="E24" s="26" t="str">
        <f ca="1" t="shared" si="2"/>
        <v>2</v>
      </c>
      <c r="F24" s="26">
        <v>108</v>
      </c>
      <c r="G24" s="26" t="str">
        <f ca="1" t="shared" si="3"/>
        <v>NANTES NORD JUDO JUJITSU CLUB</v>
      </c>
      <c r="H24" s="50">
        <v>0</v>
      </c>
      <c r="I24" s="51">
        <v>10</v>
      </c>
      <c r="J24" s="51">
        <v>10</v>
      </c>
      <c r="K24" s="51" t="str">
        <f t="shared" si="4"/>
        <v>-</v>
      </c>
      <c r="L24" s="52" t="str">
        <f t="shared" si="5"/>
        <v>-</v>
      </c>
      <c r="M24" s="50" t="s">
        <v>85</v>
      </c>
      <c r="N24" s="59"/>
      <c r="O24" s="116">
        <f t="shared" si="6"/>
        <v>20</v>
      </c>
      <c r="P24" s="117"/>
      <c r="Q24" s="55"/>
      <c r="R24" s="141">
        <f ca="1" t="shared" si="7"/>
        <v>128</v>
      </c>
      <c r="S24" s="121"/>
      <c r="T24" s="41"/>
      <c r="U24" s="41"/>
      <c r="V24" s="41"/>
      <c r="W24" s="66" t="s">
        <v>86</v>
      </c>
      <c r="X24" s="67" t="s">
        <v>87</v>
      </c>
      <c r="Y24" s="41"/>
      <c r="Z24" s="41"/>
      <c r="AA24" s="41"/>
    </row>
    <row r="25" spans="1:27" ht="18" customHeight="1">
      <c r="A25" s="26" t="str">
        <f ca="1" t="shared" si="1"/>
        <v>PDL</v>
      </c>
      <c r="B25" s="26">
        <f ca="1" t="shared" si="1"/>
        <v>72</v>
      </c>
      <c r="C25" s="13">
        <v>7</v>
      </c>
      <c r="D25" s="26" t="str">
        <f ca="1" t="shared" si="2"/>
        <v>D Halluin Solene</v>
      </c>
      <c r="E25" s="26" t="str">
        <f ca="1" t="shared" si="2"/>
        <v>1</v>
      </c>
      <c r="F25" s="26">
        <v>10</v>
      </c>
      <c r="G25" s="26" t="str">
        <f ca="1" t="shared" si="3"/>
        <v>JUDO CLUB DU MANS</v>
      </c>
      <c r="H25" s="50">
        <v>10</v>
      </c>
      <c r="I25" s="51">
        <v>10</v>
      </c>
      <c r="J25" s="51">
        <v>10</v>
      </c>
      <c r="K25" s="51" t="str">
        <f t="shared" si="4"/>
        <v>-</v>
      </c>
      <c r="L25" s="52" t="str">
        <f t="shared" si="5"/>
        <v>-</v>
      </c>
      <c r="M25" s="68">
        <v>10</v>
      </c>
      <c r="N25" s="69"/>
      <c r="O25" s="116">
        <f t="shared" si="6"/>
        <v>40</v>
      </c>
      <c r="P25" s="117"/>
      <c r="Q25" s="55"/>
      <c r="R25" s="122">
        <f ca="1" t="shared" si="7"/>
        <v>50</v>
      </c>
      <c r="S25" s="121"/>
      <c r="T25" s="41"/>
      <c r="U25" s="41"/>
      <c r="V25" s="41"/>
      <c r="W25" s="137">
        <v>7</v>
      </c>
      <c r="X25" s="139">
        <v>10</v>
      </c>
      <c r="Y25" s="41"/>
      <c r="Z25" s="41"/>
      <c r="AA25" s="41"/>
    </row>
    <row r="26" spans="1:27" ht="18" customHeight="1" thickBot="1">
      <c r="A26" s="26" t="str">
        <f ca="1" t="shared" si="1"/>
        <v>TBO</v>
      </c>
      <c r="B26" s="26">
        <f ca="1" t="shared" si="1"/>
        <v>37</v>
      </c>
      <c r="C26" s="13">
        <v>8</v>
      </c>
      <c r="D26" s="26" t="str">
        <f ca="1" t="shared" si="2"/>
        <v>GACHET Fanny</v>
      </c>
      <c r="E26" s="26" t="str">
        <f ca="1" t="shared" si="2"/>
        <v>1</v>
      </c>
      <c r="F26" s="26">
        <v>41</v>
      </c>
      <c r="G26" s="26" t="str">
        <f ca="1" t="shared" si="3"/>
        <v>JUDO CLUB TOURAINE</v>
      </c>
      <c r="H26" s="70">
        <v>0</v>
      </c>
      <c r="I26" s="71">
        <f>IF(M26&lt;&gt;"","-","")</f>
      </c>
      <c r="J26" s="71">
        <f>IF(M26&lt;&gt;"","-","")</f>
      </c>
      <c r="K26" s="71">
        <f t="shared" si="4"/>
      </c>
      <c r="L26" s="72">
        <f t="shared" si="5"/>
      </c>
      <c r="M26" s="70"/>
      <c r="N26" s="73"/>
      <c r="O26" s="118">
        <f t="shared" si="6"/>
        <v>0</v>
      </c>
      <c r="P26" s="119"/>
      <c r="Q26" s="55"/>
      <c r="R26" s="122">
        <f ca="1" t="shared" si="7"/>
        <v>41</v>
      </c>
      <c r="S26" s="121"/>
      <c r="T26" s="41"/>
      <c r="U26" s="41"/>
      <c r="V26" s="41"/>
      <c r="W26" s="138"/>
      <c r="X26" s="140"/>
      <c r="Y26" s="41"/>
      <c r="Z26" s="41"/>
      <c r="AA26" s="41"/>
    </row>
    <row r="27" ht="11.25">
      <c r="N27" s="25" t="s">
        <v>88</v>
      </c>
    </row>
    <row r="28" spans="3:35" ht="11.25" hidden="1">
      <c r="C28" s="39">
        <f>COUNT(H19:N26)/2</f>
        <v>13</v>
      </c>
      <c r="G28" s="76" t="s">
        <v>89</v>
      </c>
      <c r="H28" s="77">
        <v>1</v>
      </c>
      <c r="I28" s="77">
        <v>2</v>
      </c>
      <c r="J28" s="77">
        <v>3</v>
      </c>
      <c r="K28" s="77">
        <v>4</v>
      </c>
      <c r="L28" s="77">
        <v>5</v>
      </c>
      <c r="M28" s="77"/>
      <c r="N28" s="77"/>
      <c r="O28" s="77">
        <v>7</v>
      </c>
      <c r="P28" s="77">
        <v>8</v>
      </c>
      <c r="Q28" s="77">
        <v>9</v>
      </c>
      <c r="R28" s="77"/>
      <c r="S28" s="77">
        <v>10</v>
      </c>
      <c r="T28" s="77"/>
      <c r="U28" s="77">
        <v>11</v>
      </c>
      <c r="V28" s="77"/>
      <c r="W28" s="77"/>
      <c r="X28" s="77"/>
      <c r="Y28" s="77"/>
      <c r="Z28" s="77"/>
      <c r="AA28" s="77"/>
      <c r="AB28" s="78"/>
      <c r="AC28" s="78"/>
      <c r="AD28" s="78"/>
      <c r="AE28" s="78">
        <v>12</v>
      </c>
      <c r="AF28" s="78"/>
      <c r="AG28" s="78"/>
      <c r="AH28" s="78">
        <v>13</v>
      </c>
      <c r="AI28" s="78"/>
    </row>
    <row r="29" spans="7:35" ht="11.25" hidden="1">
      <c r="G29" s="76" t="s">
        <v>90</v>
      </c>
      <c r="H29" s="77">
        <v>1</v>
      </c>
      <c r="I29" s="77">
        <v>1</v>
      </c>
      <c r="J29" s="77">
        <v>2</v>
      </c>
      <c r="K29" s="77">
        <v>1</v>
      </c>
      <c r="L29" s="77">
        <v>2</v>
      </c>
      <c r="M29" s="77"/>
      <c r="N29" s="77"/>
      <c r="O29" s="77">
        <v>2</v>
      </c>
      <c r="P29" s="77">
        <v>3</v>
      </c>
      <c r="Q29" s="77">
        <v>3</v>
      </c>
      <c r="R29" s="77"/>
      <c r="S29" s="77">
        <v>3</v>
      </c>
      <c r="T29" s="77"/>
      <c r="U29" s="77">
        <v>3</v>
      </c>
      <c r="V29" s="77"/>
      <c r="W29" s="77"/>
      <c r="X29" s="77"/>
      <c r="Y29" s="77"/>
      <c r="Z29" s="77"/>
      <c r="AA29" s="77"/>
      <c r="AB29" s="78"/>
      <c r="AC29" s="78"/>
      <c r="AD29" s="78"/>
      <c r="AE29" s="78">
        <v>1</v>
      </c>
      <c r="AF29" s="78"/>
      <c r="AG29" s="78"/>
      <c r="AH29" s="78">
        <v>1</v>
      </c>
      <c r="AI29" s="78"/>
    </row>
    <row r="30" spans="7:35" ht="11.25" hidden="1">
      <c r="G30" s="76" t="s">
        <v>91</v>
      </c>
      <c r="H30" s="77">
        <v>1</v>
      </c>
      <c r="I30" s="77">
        <v>1</v>
      </c>
      <c r="J30" s="77">
        <v>1</v>
      </c>
      <c r="K30" s="77">
        <v>1</v>
      </c>
      <c r="L30" s="77">
        <v>2</v>
      </c>
      <c r="M30" s="77"/>
      <c r="N30" s="77"/>
      <c r="O30" s="77">
        <v>3</v>
      </c>
      <c r="P30" s="77">
        <v>1</v>
      </c>
      <c r="Q30" s="77">
        <v>3</v>
      </c>
      <c r="R30" s="77"/>
      <c r="S30" s="77">
        <v>2</v>
      </c>
      <c r="T30" s="77"/>
      <c r="U30" s="77">
        <v>3</v>
      </c>
      <c r="V30" s="77"/>
      <c r="W30" s="77"/>
      <c r="X30" s="77"/>
      <c r="Y30" s="77"/>
      <c r="Z30" s="77"/>
      <c r="AA30" s="77"/>
      <c r="AB30" s="78"/>
      <c r="AC30" s="78"/>
      <c r="AD30" s="78"/>
      <c r="AE30" s="78">
        <v>1</v>
      </c>
      <c r="AF30" s="78"/>
      <c r="AG30" s="78"/>
      <c r="AH30" s="78">
        <v>1</v>
      </c>
      <c r="AI30" s="78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="80" zoomScaleNormal="8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J20" sqref="AJ20"/>
    </sheetView>
  </sheetViews>
  <sheetFormatPr defaultColWidth="11.421875" defaultRowHeight="12.75"/>
  <cols>
    <col min="1" max="1" width="6.140625" style="25" customWidth="1"/>
    <col min="2" max="2" width="5.140625" style="25" customWidth="1"/>
    <col min="3" max="3" width="4.57421875" style="39" bestFit="1" customWidth="1"/>
    <col min="4" max="4" width="22.57421875" style="25" customWidth="1"/>
    <col min="5" max="5" width="3.140625" style="25" customWidth="1"/>
    <col min="6" max="6" width="7.7109375" style="25" customWidth="1"/>
    <col min="7" max="7" width="22.00390625" style="25" customWidth="1"/>
    <col min="8" max="12" width="4.7109375" style="25" customWidth="1"/>
    <col min="13" max="14" width="5.28125" style="25" customWidth="1"/>
    <col min="15" max="27" width="4.7109375" style="25" customWidth="1"/>
    <col min="28" max="32" width="4.7109375" style="41" hidden="1" customWidth="1"/>
    <col min="33" max="33" width="4.7109375" style="41" customWidth="1"/>
    <col min="34" max="34" width="4.7109375" style="41" hidden="1" customWidth="1"/>
    <col min="35" max="35" width="4.7109375" style="41" customWidth="1"/>
    <col min="36" max="16384" width="11.421875" style="25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9" t="s">
        <v>0</v>
      </c>
      <c r="Q1" s="129"/>
      <c r="R1" s="129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92</v>
      </c>
      <c r="H2" s="3">
        <v>1</v>
      </c>
      <c r="I2" s="3"/>
      <c r="J2" s="9" t="s">
        <v>3</v>
      </c>
      <c r="K2" s="130">
        <f ca="1">TODAY()</f>
        <v>41584</v>
      </c>
      <c r="L2" s="130"/>
      <c r="M2" s="130"/>
      <c r="N2" s="130"/>
      <c r="O2" s="3"/>
      <c r="P2" s="131" t="s">
        <v>45</v>
      </c>
      <c r="Q2" s="131" t="s">
        <v>45</v>
      </c>
      <c r="R2" s="133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2"/>
      <c r="Q3" s="132"/>
      <c r="R3" s="134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2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27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28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79" t="s">
        <v>21</v>
      </c>
      <c r="O8" s="80" t="s">
        <v>22</v>
      </c>
      <c r="P8" s="19" t="s">
        <v>23</v>
      </c>
      <c r="Q8" s="22" t="s">
        <v>24</v>
      </c>
      <c r="R8" s="19" t="s">
        <v>25</v>
      </c>
      <c r="S8" s="22" t="s">
        <v>26</v>
      </c>
      <c r="T8" s="79" t="s">
        <v>27</v>
      </c>
      <c r="U8" s="19" t="s">
        <v>28</v>
      </c>
      <c r="V8" s="22" t="s">
        <v>29</v>
      </c>
      <c r="W8" s="22" t="s">
        <v>30</v>
      </c>
      <c r="X8" s="19" t="s">
        <v>31</v>
      </c>
      <c r="Y8" s="22" t="s">
        <v>32</v>
      </c>
      <c r="Z8" s="22" t="s">
        <v>33</v>
      </c>
      <c r="AA8" s="81" t="s">
        <v>34</v>
      </c>
      <c r="AB8" s="24" t="s">
        <v>35</v>
      </c>
      <c r="AC8" s="24" t="s">
        <v>36</v>
      </c>
      <c r="AD8" s="24" t="s">
        <v>37</v>
      </c>
      <c r="AE8" s="24" t="s">
        <v>38</v>
      </c>
      <c r="AF8" s="24" t="s">
        <v>39</v>
      </c>
      <c r="AG8" s="17" t="s">
        <v>40</v>
      </c>
      <c r="AH8" s="24" t="s">
        <v>41</v>
      </c>
      <c r="AI8" s="17" t="s">
        <v>42</v>
      </c>
    </row>
    <row r="9" spans="1:35" ht="33.75" customHeight="1">
      <c r="A9" s="26" t="s">
        <v>49</v>
      </c>
      <c r="B9" s="26">
        <v>49</v>
      </c>
      <c r="C9" s="27">
        <f aca="true" ca="1" t="shared" si="0" ref="C9:C16">OFFSET(C9,10,0)</f>
        <v>1</v>
      </c>
      <c r="D9" s="35" t="s">
        <v>93</v>
      </c>
      <c r="E9" s="26" t="s">
        <v>45</v>
      </c>
      <c r="F9" s="26">
        <v>63</v>
      </c>
      <c r="G9" s="29" t="s">
        <v>94</v>
      </c>
      <c r="H9" s="30" t="s">
        <v>57</v>
      </c>
      <c r="I9" s="31"/>
      <c r="J9" s="31"/>
      <c r="K9" s="31"/>
      <c r="L9" s="32" t="s">
        <v>61</v>
      </c>
      <c r="M9" s="31"/>
      <c r="N9" s="31"/>
      <c r="O9" s="31"/>
      <c r="P9" s="31"/>
      <c r="Q9" s="32"/>
      <c r="R9" s="31"/>
      <c r="S9" s="31"/>
      <c r="T9" s="31"/>
      <c r="U9" s="31"/>
      <c r="V9" s="31"/>
      <c r="W9" s="32"/>
      <c r="X9" s="31"/>
      <c r="Y9" s="31"/>
      <c r="Z9" s="32"/>
      <c r="AA9" s="31"/>
      <c r="AB9" s="33"/>
      <c r="AC9" s="33"/>
      <c r="AD9" s="34"/>
      <c r="AE9" s="34"/>
      <c r="AF9" s="34"/>
      <c r="AG9" s="34"/>
      <c r="AH9" s="34"/>
      <c r="AI9" s="34"/>
    </row>
    <row r="10" spans="1:35" ht="33.75" customHeight="1">
      <c r="A10" s="26" t="s">
        <v>49</v>
      </c>
      <c r="B10" s="26">
        <v>49</v>
      </c>
      <c r="C10" s="27">
        <f ca="1" t="shared" si="0"/>
        <v>2</v>
      </c>
      <c r="D10" s="35" t="s">
        <v>95</v>
      </c>
      <c r="E10" s="26" t="s">
        <v>4</v>
      </c>
      <c r="F10" s="26">
        <v>65</v>
      </c>
      <c r="G10" s="29" t="s">
        <v>96</v>
      </c>
      <c r="H10" s="31"/>
      <c r="I10" s="32" t="s">
        <v>48</v>
      </c>
      <c r="J10" s="31"/>
      <c r="K10" s="31"/>
      <c r="L10" s="31"/>
      <c r="M10" s="32" t="s">
        <v>48</v>
      </c>
      <c r="N10" s="31"/>
      <c r="O10" s="31"/>
      <c r="P10" s="32" t="s">
        <v>48</v>
      </c>
      <c r="Q10" s="31"/>
      <c r="R10" s="32" t="s">
        <v>48</v>
      </c>
      <c r="S10" s="31"/>
      <c r="T10" s="31"/>
      <c r="U10" s="31"/>
      <c r="V10" s="31"/>
      <c r="W10" s="31"/>
      <c r="X10" s="32" t="s">
        <v>61</v>
      </c>
      <c r="Y10" s="31"/>
      <c r="Z10" s="31"/>
      <c r="AA10" s="31"/>
      <c r="AB10" s="33"/>
      <c r="AC10" s="34"/>
      <c r="AD10" s="33"/>
      <c r="AE10" s="34"/>
      <c r="AF10" s="34"/>
      <c r="AG10" s="34"/>
      <c r="AH10" s="34"/>
      <c r="AI10" s="34"/>
    </row>
    <row r="11" spans="1:35" ht="33.75" customHeight="1">
      <c r="A11" s="26" t="s">
        <v>49</v>
      </c>
      <c r="B11" s="26">
        <v>49</v>
      </c>
      <c r="C11" s="27">
        <f ca="1" t="shared" si="0"/>
        <v>3</v>
      </c>
      <c r="D11" s="35" t="s">
        <v>97</v>
      </c>
      <c r="E11" s="26" t="s">
        <v>45</v>
      </c>
      <c r="F11" s="26">
        <v>67</v>
      </c>
      <c r="G11" s="29" t="s">
        <v>98</v>
      </c>
      <c r="H11" s="31"/>
      <c r="I11" s="32" t="s">
        <v>61</v>
      </c>
      <c r="J11" s="31"/>
      <c r="K11" s="31"/>
      <c r="L11" s="31"/>
      <c r="M11" s="31"/>
      <c r="N11" s="31"/>
      <c r="O11" s="32"/>
      <c r="P11" s="31"/>
      <c r="Q11" s="31"/>
      <c r="R11" s="31"/>
      <c r="S11" s="32"/>
      <c r="T11" s="31"/>
      <c r="U11" s="31"/>
      <c r="V11" s="32"/>
      <c r="W11" s="31"/>
      <c r="X11" s="31"/>
      <c r="Y11" s="32"/>
      <c r="Z11" s="31"/>
      <c r="AA11" s="31"/>
      <c r="AB11" s="34"/>
      <c r="AC11" s="33"/>
      <c r="AD11" s="34"/>
      <c r="AE11" s="33"/>
      <c r="AF11" s="34"/>
      <c r="AG11" s="34"/>
      <c r="AH11" s="34"/>
      <c r="AI11" s="34"/>
    </row>
    <row r="12" spans="1:35" ht="33.75" customHeight="1">
      <c r="A12" s="26" t="s">
        <v>49</v>
      </c>
      <c r="B12" s="26">
        <v>44</v>
      </c>
      <c r="C12" s="27">
        <f ca="1" t="shared" si="0"/>
        <v>4</v>
      </c>
      <c r="D12" s="35" t="s">
        <v>99</v>
      </c>
      <c r="E12" s="26" t="s">
        <v>4</v>
      </c>
      <c r="F12" s="26">
        <v>68</v>
      </c>
      <c r="G12" s="29" t="s">
        <v>100</v>
      </c>
      <c r="H12" s="32" t="s">
        <v>48</v>
      </c>
      <c r="I12" s="31"/>
      <c r="J12" s="32" t="s">
        <v>48</v>
      </c>
      <c r="K12" s="31"/>
      <c r="L12" s="31"/>
      <c r="M12" s="31"/>
      <c r="N12" s="32" t="s">
        <v>48</v>
      </c>
      <c r="O12" s="31"/>
      <c r="P12" s="31"/>
      <c r="Q12" s="31"/>
      <c r="R12" s="32" t="s">
        <v>61</v>
      </c>
      <c r="S12" s="31"/>
      <c r="T12" s="31"/>
      <c r="U12" s="32" t="s">
        <v>48</v>
      </c>
      <c r="V12" s="31"/>
      <c r="W12" s="31"/>
      <c r="X12" s="31"/>
      <c r="Y12" s="31"/>
      <c r="Z12" s="31"/>
      <c r="AA12" s="31"/>
      <c r="AB12" s="34"/>
      <c r="AC12" s="34"/>
      <c r="AD12" s="34"/>
      <c r="AE12" s="33"/>
      <c r="AF12" s="33"/>
      <c r="AG12" s="34"/>
      <c r="AH12" s="34"/>
      <c r="AI12" s="34"/>
    </row>
    <row r="13" spans="1:35" ht="33.75" customHeight="1">
      <c r="A13" s="26" t="s">
        <v>43</v>
      </c>
      <c r="B13" s="26">
        <v>35</v>
      </c>
      <c r="C13" s="27">
        <f ca="1" t="shared" si="0"/>
        <v>5</v>
      </c>
      <c r="D13" s="35" t="s">
        <v>101</v>
      </c>
      <c r="E13" s="26" t="s">
        <v>4</v>
      </c>
      <c r="F13" s="26">
        <v>69</v>
      </c>
      <c r="G13" s="29" t="s">
        <v>102</v>
      </c>
      <c r="H13" s="31"/>
      <c r="I13" s="31"/>
      <c r="J13" s="32" t="s">
        <v>61</v>
      </c>
      <c r="K13" s="31"/>
      <c r="L13" s="32" t="s">
        <v>47</v>
      </c>
      <c r="M13" s="31"/>
      <c r="N13" s="31"/>
      <c r="O13" s="32"/>
      <c r="P13" s="31"/>
      <c r="Q13" s="31"/>
      <c r="R13" s="31"/>
      <c r="S13" s="31"/>
      <c r="T13" s="32" t="s">
        <v>61</v>
      </c>
      <c r="U13" s="31"/>
      <c r="V13" s="31"/>
      <c r="W13" s="31"/>
      <c r="X13" s="32" t="s">
        <v>48</v>
      </c>
      <c r="Y13" s="31"/>
      <c r="Z13" s="31"/>
      <c r="AA13" s="31"/>
      <c r="AB13" s="34"/>
      <c r="AC13" s="34"/>
      <c r="AD13" s="34"/>
      <c r="AE13" s="34"/>
      <c r="AF13" s="34"/>
      <c r="AG13" s="33" t="s">
        <v>103</v>
      </c>
      <c r="AH13" s="33"/>
      <c r="AI13" s="34"/>
    </row>
    <row r="14" spans="1:35" ht="33.75" customHeight="1">
      <c r="A14" s="26" t="s">
        <v>49</v>
      </c>
      <c r="B14" s="26">
        <v>44</v>
      </c>
      <c r="C14" s="27">
        <f ca="1" t="shared" si="0"/>
        <v>6</v>
      </c>
      <c r="D14" s="28" t="s">
        <v>104</v>
      </c>
      <c r="E14" s="26" t="s">
        <v>45</v>
      </c>
      <c r="F14" s="26">
        <v>70</v>
      </c>
      <c r="G14" s="29" t="s">
        <v>105</v>
      </c>
      <c r="H14" s="31"/>
      <c r="I14" s="31"/>
      <c r="J14" s="31"/>
      <c r="K14" s="32" t="s">
        <v>48</v>
      </c>
      <c r="L14" s="31"/>
      <c r="M14" s="32" t="s">
        <v>56</v>
      </c>
      <c r="N14" s="31"/>
      <c r="O14" s="31"/>
      <c r="P14" s="31"/>
      <c r="Q14" s="32"/>
      <c r="R14" s="31"/>
      <c r="S14" s="31"/>
      <c r="T14" s="31"/>
      <c r="U14" s="31"/>
      <c r="V14" s="31"/>
      <c r="W14" s="31"/>
      <c r="X14" s="31"/>
      <c r="Y14" s="32"/>
      <c r="Z14" s="31"/>
      <c r="AA14" s="32" t="s">
        <v>61</v>
      </c>
      <c r="AB14" s="34"/>
      <c r="AC14" s="34"/>
      <c r="AD14" s="34"/>
      <c r="AE14" s="34"/>
      <c r="AF14" s="33"/>
      <c r="AG14" s="33" t="s">
        <v>61</v>
      </c>
      <c r="AH14" s="34"/>
      <c r="AI14" s="34"/>
    </row>
    <row r="15" spans="1:35" s="38" customFormat="1" ht="33.75" customHeight="1">
      <c r="A15" s="26" t="s">
        <v>49</v>
      </c>
      <c r="B15" s="26">
        <v>85</v>
      </c>
      <c r="C15" s="27">
        <f ca="1" t="shared" si="0"/>
        <v>7</v>
      </c>
      <c r="D15" s="28" t="s">
        <v>106</v>
      </c>
      <c r="E15" s="26" t="s">
        <v>45</v>
      </c>
      <c r="F15" s="26">
        <v>70</v>
      </c>
      <c r="G15" s="29" t="s">
        <v>107</v>
      </c>
      <c r="H15" s="31"/>
      <c r="I15" s="31"/>
      <c r="J15" s="31"/>
      <c r="K15" s="31"/>
      <c r="L15" s="31"/>
      <c r="M15" s="31"/>
      <c r="N15" s="31"/>
      <c r="O15" s="31"/>
      <c r="P15" s="32" t="s">
        <v>108</v>
      </c>
      <c r="Q15" s="31"/>
      <c r="R15" s="31"/>
      <c r="S15" s="32"/>
      <c r="T15" s="31"/>
      <c r="U15" s="32" t="s">
        <v>61</v>
      </c>
      <c r="V15" s="31"/>
      <c r="W15" s="32"/>
      <c r="X15" s="31"/>
      <c r="Y15" s="31"/>
      <c r="Z15" s="31"/>
      <c r="AA15" s="32" t="s">
        <v>48</v>
      </c>
      <c r="AB15" s="36"/>
      <c r="AC15" s="36"/>
      <c r="AD15" s="36"/>
      <c r="AE15" s="36"/>
      <c r="AF15" s="36"/>
      <c r="AG15" s="36"/>
      <c r="AH15" s="37"/>
      <c r="AI15" s="37" t="s">
        <v>109</v>
      </c>
    </row>
    <row r="16" spans="1:35" ht="33.75" customHeight="1">
      <c r="A16" s="26" t="s">
        <v>67</v>
      </c>
      <c r="B16" s="26">
        <v>37</v>
      </c>
      <c r="C16" s="27">
        <f ca="1" t="shared" si="0"/>
        <v>8</v>
      </c>
      <c r="D16" s="28" t="s">
        <v>110</v>
      </c>
      <c r="E16" s="26" t="s">
        <v>45</v>
      </c>
      <c r="F16" s="26">
        <v>77</v>
      </c>
      <c r="G16" s="29" t="s">
        <v>111</v>
      </c>
      <c r="H16" s="31"/>
      <c r="I16" s="31"/>
      <c r="J16" s="31"/>
      <c r="K16" s="32" t="s">
        <v>112</v>
      </c>
      <c r="L16" s="31"/>
      <c r="M16" s="31"/>
      <c r="N16" s="32" t="s">
        <v>56</v>
      </c>
      <c r="O16" s="31"/>
      <c r="P16" s="31"/>
      <c r="Q16" s="31"/>
      <c r="R16" s="31"/>
      <c r="S16" s="31"/>
      <c r="T16" s="32" t="s">
        <v>48</v>
      </c>
      <c r="U16" s="31"/>
      <c r="V16" s="32"/>
      <c r="W16" s="31"/>
      <c r="X16" s="31"/>
      <c r="Y16" s="31"/>
      <c r="Z16" s="32"/>
      <c r="AA16" s="31"/>
      <c r="AB16" s="34"/>
      <c r="AC16" s="34"/>
      <c r="AD16" s="33"/>
      <c r="AE16" s="34"/>
      <c r="AF16" s="34"/>
      <c r="AG16" s="34"/>
      <c r="AH16" s="34"/>
      <c r="AI16" s="33" t="s">
        <v>64</v>
      </c>
    </row>
    <row r="17" spans="4:27" ht="18.75" customHeight="1" thickBot="1">
      <c r="D17" s="40"/>
      <c r="E17" s="40"/>
      <c r="F17" s="40"/>
      <c r="G17" s="40"/>
      <c r="H17" s="41"/>
      <c r="I17" s="41"/>
      <c r="J17" s="41"/>
      <c r="K17" s="41"/>
      <c r="L17" s="41"/>
      <c r="M17" s="123" t="s">
        <v>71</v>
      </c>
      <c r="N17" s="123"/>
      <c r="O17" s="42"/>
      <c r="P17" s="4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3" t="s">
        <v>72</v>
      </c>
      <c r="G18" s="44" t="s">
        <v>14</v>
      </c>
      <c r="H18" s="45" t="s">
        <v>73</v>
      </c>
      <c r="I18" s="46" t="s">
        <v>74</v>
      </c>
      <c r="J18" s="46" t="s">
        <v>75</v>
      </c>
      <c r="K18" s="46" t="s">
        <v>76</v>
      </c>
      <c r="L18" s="47" t="s">
        <v>77</v>
      </c>
      <c r="M18" s="45" t="s">
        <v>78</v>
      </c>
      <c r="N18" s="48" t="s">
        <v>79</v>
      </c>
      <c r="O18" s="124" t="s">
        <v>80</v>
      </c>
      <c r="P18" s="125"/>
      <c r="Q18" s="49" t="s">
        <v>81</v>
      </c>
      <c r="R18" s="120" t="s">
        <v>82</v>
      </c>
      <c r="S18" s="121"/>
      <c r="T18" s="41"/>
      <c r="U18" s="135" t="s">
        <v>83</v>
      </c>
      <c r="V18" s="135"/>
      <c r="W18" s="135"/>
      <c r="X18" s="135"/>
      <c r="Y18" s="41"/>
      <c r="Z18" s="41"/>
      <c r="AA18" s="41"/>
    </row>
    <row r="19" spans="1:27" ht="18" customHeight="1">
      <c r="A19" s="26" t="str">
        <f aca="true" ca="1" t="shared" si="1" ref="A19:B26">OFFSET(A19,-10,0)</f>
        <v>PDL</v>
      </c>
      <c r="B19" s="26">
        <f ca="1" t="shared" si="1"/>
        <v>49</v>
      </c>
      <c r="C19" s="13">
        <v>1</v>
      </c>
      <c r="D19" s="65" t="str">
        <f aca="true" ca="1" t="shared" si="2" ref="D19:E26">OFFSET(D19,-10,0)</f>
        <v>MADEC Enora</v>
      </c>
      <c r="E19" s="26" t="str">
        <f ca="1" t="shared" si="2"/>
        <v>1</v>
      </c>
      <c r="F19" s="26">
        <v>80</v>
      </c>
      <c r="G19" s="26" t="str">
        <f aca="true" ca="1" t="shared" si="3" ref="G19:G26">OFFSET(G19,-10,0)</f>
        <v>JC ANJOU</v>
      </c>
      <c r="H19" s="50">
        <v>10</v>
      </c>
      <c r="I19" s="51">
        <v>10</v>
      </c>
      <c r="J19" s="51" t="str">
        <f>IF(M19&lt;&gt;"","-","")</f>
        <v>-</v>
      </c>
      <c r="K19" s="51" t="str">
        <f>IF(M19&lt;&gt;"","-","")</f>
        <v>-</v>
      </c>
      <c r="L19" s="52" t="str">
        <f>IF(M19&lt;&gt;"","-","")</f>
        <v>-</v>
      </c>
      <c r="M19" s="53" t="s">
        <v>85</v>
      </c>
      <c r="N19" s="54"/>
      <c r="O19" s="116">
        <f aca="true" t="shared" si="4" ref="O19:O26">SUM(H19:N19)</f>
        <v>20</v>
      </c>
      <c r="P19" s="117"/>
      <c r="Q19" s="55"/>
      <c r="R19" s="142">
        <f aca="true" ca="1" t="shared" si="5" ref="R19:R26">SUM(OFFSET(R19,0,-12),OFFSET(R19,0,-3))</f>
        <v>100</v>
      </c>
      <c r="S19" s="143"/>
      <c r="T19" s="41"/>
      <c r="U19" s="82" t="s">
        <v>35</v>
      </c>
      <c r="V19" s="82" t="s">
        <v>36</v>
      </c>
      <c r="W19" s="60" t="s">
        <v>37</v>
      </c>
      <c r="X19" s="82" t="s">
        <v>38</v>
      </c>
      <c r="Y19" s="58"/>
      <c r="Z19" s="41"/>
      <c r="AA19" s="41"/>
    </row>
    <row r="20" spans="1:27" ht="18" customHeight="1">
      <c r="A20" s="26" t="str">
        <f ca="1" t="shared" si="1"/>
        <v>PDL</v>
      </c>
      <c r="B20" s="26">
        <f ca="1" t="shared" si="1"/>
        <v>49</v>
      </c>
      <c r="C20" s="13">
        <v>2</v>
      </c>
      <c r="D20" s="65" t="str">
        <f ca="1" t="shared" si="2"/>
        <v>GRANDISSON Katia</v>
      </c>
      <c r="E20" s="26" t="str">
        <f ca="1" t="shared" si="2"/>
        <v>2</v>
      </c>
      <c r="F20" s="26">
        <v>0</v>
      </c>
      <c r="G20" s="26" t="str">
        <f ca="1" t="shared" si="3"/>
        <v>J C DES MAUGES</v>
      </c>
      <c r="H20" s="50">
        <v>0</v>
      </c>
      <c r="I20" s="51">
        <v>0</v>
      </c>
      <c r="J20" s="51">
        <v>0</v>
      </c>
      <c r="K20" s="51">
        <v>0</v>
      </c>
      <c r="L20" s="52">
        <v>10</v>
      </c>
      <c r="M20" s="50"/>
      <c r="N20" s="59"/>
      <c r="O20" s="116">
        <f t="shared" si="4"/>
        <v>10</v>
      </c>
      <c r="P20" s="117"/>
      <c r="Q20" s="55"/>
      <c r="R20" s="122">
        <f ca="1" t="shared" si="5"/>
        <v>10</v>
      </c>
      <c r="S20" s="121"/>
      <c r="T20" s="41"/>
      <c r="U20" s="60" t="s">
        <v>39</v>
      </c>
      <c r="V20" s="57" t="s">
        <v>40</v>
      </c>
      <c r="W20" s="60" t="s">
        <v>41</v>
      </c>
      <c r="X20" s="57" t="s">
        <v>42</v>
      </c>
      <c r="Y20" s="61"/>
      <c r="Z20" s="62"/>
      <c r="AA20" s="41"/>
    </row>
    <row r="21" spans="1:27" ht="18" customHeight="1">
      <c r="A21" s="26" t="str">
        <f ca="1" t="shared" si="1"/>
        <v>PDL</v>
      </c>
      <c r="B21" s="26">
        <f ca="1" t="shared" si="1"/>
        <v>49</v>
      </c>
      <c r="C21" s="13">
        <v>3</v>
      </c>
      <c r="D21" s="65" t="str">
        <f ca="1" t="shared" si="2"/>
        <v>MORON Berengere</v>
      </c>
      <c r="E21" s="26" t="str">
        <f ca="1" t="shared" si="2"/>
        <v>1</v>
      </c>
      <c r="F21" s="26">
        <v>94</v>
      </c>
      <c r="G21" s="26" t="str">
        <f ca="1" t="shared" si="3"/>
        <v>ALLIANCE MAINE ET LOIRE JUDO</v>
      </c>
      <c r="H21" s="50">
        <v>10</v>
      </c>
      <c r="I21" s="51" t="str">
        <f>IF(M21&lt;&gt;"","-","")</f>
        <v>-</v>
      </c>
      <c r="J21" s="51" t="str">
        <f>IF(M21&lt;&gt;"","-","")</f>
        <v>-</v>
      </c>
      <c r="K21" s="51" t="str">
        <f>IF(M21&lt;&gt;"","-","")</f>
        <v>-</v>
      </c>
      <c r="L21" s="52" t="str">
        <f>IF(M21&lt;&gt;"","-","")</f>
        <v>-</v>
      </c>
      <c r="M21" s="50" t="s">
        <v>85</v>
      </c>
      <c r="N21" s="59"/>
      <c r="O21" s="116">
        <f t="shared" si="4"/>
        <v>10</v>
      </c>
      <c r="P21" s="117"/>
      <c r="Q21" s="55"/>
      <c r="R21" s="141">
        <f ca="1" t="shared" si="5"/>
        <v>104</v>
      </c>
      <c r="S21" s="121"/>
      <c r="T21" s="41"/>
      <c r="U21" s="41"/>
      <c r="V21" s="41"/>
      <c r="W21" s="63"/>
      <c r="X21" s="63"/>
      <c r="Y21" s="64"/>
      <c r="Z21" s="62"/>
      <c r="AA21" s="41"/>
    </row>
    <row r="22" spans="1:27" ht="18" customHeight="1">
      <c r="A22" s="26" t="str">
        <f ca="1" t="shared" si="1"/>
        <v>PDL</v>
      </c>
      <c r="B22" s="26">
        <f ca="1" t="shared" si="1"/>
        <v>44</v>
      </c>
      <c r="C22" s="13">
        <v>4</v>
      </c>
      <c r="D22" s="65" t="str">
        <f ca="1" t="shared" si="2"/>
        <v>LALANNE Nadege</v>
      </c>
      <c r="E22" s="26" t="str">
        <f ca="1" t="shared" si="2"/>
        <v>2</v>
      </c>
      <c r="F22" s="26">
        <v>17</v>
      </c>
      <c r="G22" s="26" t="str">
        <f ca="1" t="shared" si="3"/>
        <v>J.C.DE HERIC</v>
      </c>
      <c r="H22" s="50">
        <v>0</v>
      </c>
      <c r="I22" s="51">
        <v>0</v>
      </c>
      <c r="J22" s="51">
        <v>0</v>
      </c>
      <c r="K22" s="51">
        <v>10</v>
      </c>
      <c r="L22" s="52">
        <v>0</v>
      </c>
      <c r="M22" s="50"/>
      <c r="N22" s="59"/>
      <c r="O22" s="116">
        <f t="shared" si="4"/>
        <v>10</v>
      </c>
      <c r="P22" s="117"/>
      <c r="Q22" s="55"/>
      <c r="R22" s="122">
        <f ca="1" t="shared" si="5"/>
        <v>27</v>
      </c>
      <c r="S22" s="121"/>
      <c r="T22" s="41"/>
      <c r="U22" s="41"/>
      <c r="V22" s="64"/>
      <c r="W22" s="64"/>
      <c r="X22" s="64"/>
      <c r="Y22" s="64"/>
      <c r="Z22" s="62"/>
      <c r="AA22" s="41"/>
    </row>
    <row r="23" spans="1:27" ht="18" customHeight="1" thickBot="1">
      <c r="A23" s="26" t="str">
        <f ca="1" t="shared" si="1"/>
        <v>BRE</v>
      </c>
      <c r="B23" s="26">
        <f ca="1" t="shared" si="1"/>
        <v>35</v>
      </c>
      <c r="C23" s="13">
        <v>5</v>
      </c>
      <c r="D23" s="65" t="str">
        <f ca="1" t="shared" si="2"/>
        <v>DAMANY Marine</v>
      </c>
      <c r="E23" s="26" t="str">
        <f ca="1" t="shared" si="2"/>
        <v>2</v>
      </c>
      <c r="F23" s="26">
        <v>0</v>
      </c>
      <c r="G23" s="26" t="str">
        <f ca="1" t="shared" si="3"/>
        <v>DOMLOUP SPORT SECTION JUDO</v>
      </c>
      <c r="H23" s="50">
        <v>10</v>
      </c>
      <c r="I23" s="51">
        <v>0</v>
      </c>
      <c r="J23" s="51">
        <v>10</v>
      </c>
      <c r="K23" s="51">
        <v>0</v>
      </c>
      <c r="L23" s="52" t="str">
        <f>IF(M23&lt;&gt;"","-","")</f>
        <v>-</v>
      </c>
      <c r="M23" s="50">
        <v>0</v>
      </c>
      <c r="N23" s="59"/>
      <c r="O23" s="116">
        <f t="shared" si="4"/>
        <v>20</v>
      </c>
      <c r="P23" s="117"/>
      <c r="Q23" s="55"/>
      <c r="R23" s="122">
        <f ca="1" t="shared" si="5"/>
        <v>20</v>
      </c>
      <c r="S23" s="121"/>
      <c r="T23" s="41"/>
      <c r="U23" s="41"/>
      <c r="V23" s="41"/>
      <c r="W23" s="136" t="s">
        <v>84</v>
      </c>
      <c r="X23" s="136"/>
      <c r="Y23" s="41"/>
      <c r="Z23" s="41"/>
      <c r="AA23" s="41"/>
    </row>
    <row r="24" spans="1:27" ht="18" customHeight="1" thickBot="1">
      <c r="A24" s="26" t="str">
        <f ca="1" t="shared" si="1"/>
        <v>PDL</v>
      </c>
      <c r="B24" s="26">
        <f ca="1" t="shared" si="1"/>
        <v>44</v>
      </c>
      <c r="C24" s="13">
        <v>6</v>
      </c>
      <c r="D24" s="26" t="str">
        <f ca="1" t="shared" si="2"/>
        <v>BELOUARD Claire</v>
      </c>
      <c r="E24" s="26" t="str">
        <f ca="1" t="shared" si="2"/>
        <v>1</v>
      </c>
      <c r="F24" s="26">
        <v>30</v>
      </c>
      <c r="G24" s="26" t="str">
        <f ca="1" t="shared" si="3"/>
        <v>JUDO CLUB LA MONTAGNE</v>
      </c>
      <c r="H24" s="50">
        <v>0</v>
      </c>
      <c r="I24" s="51">
        <v>10</v>
      </c>
      <c r="J24" s="51">
        <v>10</v>
      </c>
      <c r="K24" s="51" t="str">
        <f>IF(M24&lt;&gt;"","-","")</f>
        <v>-</v>
      </c>
      <c r="L24" s="52" t="str">
        <f>IF(M24&lt;&gt;"","-","")</f>
        <v>-</v>
      </c>
      <c r="M24" s="50">
        <v>10</v>
      </c>
      <c r="N24" s="59"/>
      <c r="O24" s="116">
        <f t="shared" si="4"/>
        <v>30</v>
      </c>
      <c r="P24" s="117"/>
      <c r="Q24" s="55"/>
      <c r="R24" s="122">
        <f ca="1" t="shared" si="5"/>
        <v>60</v>
      </c>
      <c r="S24" s="121"/>
      <c r="T24" s="41"/>
      <c r="U24" s="41"/>
      <c r="V24" s="41"/>
      <c r="W24" s="66" t="s">
        <v>86</v>
      </c>
      <c r="X24" s="67" t="s">
        <v>87</v>
      </c>
      <c r="Y24" s="41"/>
      <c r="Z24" s="41"/>
      <c r="AA24" s="41"/>
    </row>
    <row r="25" spans="1:27" ht="18" customHeight="1">
      <c r="A25" s="26" t="str">
        <f ca="1" t="shared" si="1"/>
        <v>PDL</v>
      </c>
      <c r="B25" s="26">
        <f ca="1" t="shared" si="1"/>
        <v>85</v>
      </c>
      <c r="C25" s="13">
        <v>7</v>
      </c>
      <c r="D25" s="26" t="str">
        <f ca="1" t="shared" si="2"/>
        <v>JOUTEAU Alexane</v>
      </c>
      <c r="E25" s="26" t="str">
        <f ca="1" t="shared" si="2"/>
        <v>1</v>
      </c>
      <c r="F25" s="26">
        <v>10</v>
      </c>
      <c r="G25" s="26" t="str">
        <f ca="1" t="shared" si="3"/>
        <v>JUDO CLUB LES HERBIERS</v>
      </c>
      <c r="H25" s="50">
        <v>10</v>
      </c>
      <c r="I25" s="51">
        <v>10</v>
      </c>
      <c r="J25" s="51">
        <v>0</v>
      </c>
      <c r="K25" s="51" t="str">
        <f>IF(M25&lt;&gt;"","-","")</f>
        <v>-</v>
      </c>
      <c r="L25" s="52" t="str">
        <f>IF(M25&lt;&gt;"","-","")</f>
        <v>-</v>
      </c>
      <c r="M25" s="68">
        <v>0</v>
      </c>
      <c r="N25" s="69"/>
      <c r="O25" s="116">
        <f t="shared" si="4"/>
        <v>20</v>
      </c>
      <c r="P25" s="117"/>
      <c r="Q25" s="55"/>
      <c r="R25" s="122">
        <f ca="1" t="shared" si="5"/>
        <v>30</v>
      </c>
      <c r="S25" s="121"/>
      <c r="T25" s="41"/>
      <c r="U25" s="41"/>
      <c r="V25" s="41"/>
      <c r="W25" s="137">
        <v>7</v>
      </c>
      <c r="X25" s="139">
        <v>10</v>
      </c>
      <c r="Y25" s="41"/>
      <c r="Z25" s="41"/>
      <c r="AA25" s="41"/>
    </row>
    <row r="26" spans="1:27" ht="18" customHeight="1" thickBot="1">
      <c r="A26" s="26" t="str">
        <f ca="1" t="shared" si="1"/>
        <v>TBO</v>
      </c>
      <c r="B26" s="26">
        <f ca="1" t="shared" si="1"/>
        <v>37</v>
      </c>
      <c r="C26" s="13">
        <v>8</v>
      </c>
      <c r="D26" s="26" t="str">
        <f ca="1" t="shared" si="2"/>
        <v>DANOS Sandrine</v>
      </c>
      <c r="E26" s="26" t="str">
        <f ca="1" t="shared" si="2"/>
        <v>1</v>
      </c>
      <c r="F26" s="26">
        <v>14</v>
      </c>
      <c r="G26" s="26" t="str">
        <f ca="1" t="shared" si="3"/>
        <v>JUDO CHATEAU-RENAULT</v>
      </c>
      <c r="H26" s="70">
        <v>10</v>
      </c>
      <c r="I26" s="71">
        <v>10</v>
      </c>
      <c r="J26" s="71">
        <v>0</v>
      </c>
      <c r="K26" s="71" t="str">
        <f>IF(M26&lt;&gt;"","-","")</f>
        <v>-</v>
      </c>
      <c r="L26" s="72" t="str">
        <f>IF(M26&lt;&gt;"","-","")</f>
        <v>-</v>
      </c>
      <c r="M26" s="70">
        <v>10</v>
      </c>
      <c r="N26" s="73"/>
      <c r="O26" s="118">
        <f t="shared" si="4"/>
        <v>30</v>
      </c>
      <c r="P26" s="119"/>
      <c r="Q26" s="55"/>
      <c r="R26" s="122">
        <f ca="1" t="shared" si="5"/>
        <v>44</v>
      </c>
      <c r="S26" s="121"/>
      <c r="T26" s="41"/>
      <c r="U26" s="41"/>
      <c r="V26" s="41"/>
      <c r="W26" s="138"/>
      <c r="X26" s="140"/>
      <c r="Y26" s="41"/>
      <c r="Z26" s="41"/>
      <c r="AA26" s="41"/>
    </row>
    <row r="27" ht="11.25">
      <c r="N27" s="25" t="s">
        <v>88</v>
      </c>
    </row>
    <row r="28" spans="3:35" ht="11.25" hidden="1">
      <c r="C28" s="39">
        <f>COUNT(H19:N26)/2</f>
        <v>15</v>
      </c>
      <c r="G28" s="76" t="s">
        <v>89</v>
      </c>
      <c r="H28" s="77">
        <v>1</v>
      </c>
      <c r="I28" s="77">
        <v>2</v>
      </c>
      <c r="J28" s="77">
        <v>3</v>
      </c>
      <c r="K28" s="77">
        <v>4</v>
      </c>
      <c r="L28" s="77">
        <v>5</v>
      </c>
      <c r="M28" s="77">
        <v>6</v>
      </c>
      <c r="N28" s="77">
        <v>7</v>
      </c>
      <c r="O28" s="77"/>
      <c r="P28" s="77">
        <v>8</v>
      </c>
      <c r="Q28" s="77"/>
      <c r="R28" s="77">
        <v>9</v>
      </c>
      <c r="S28" s="77"/>
      <c r="T28" s="77">
        <v>10</v>
      </c>
      <c r="U28" s="77">
        <v>11</v>
      </c>
      <c r="V28" s="77"/>
      <c r="W28" s="77"/>
      <c r="X28" s="77">
        <v>12</v>
      </c>
      <c r="Y28" s="77"/>
      <c r="Z28" s="77"/>
      <c r="AA28" s="77">
        <v>13</v>
      </c>
      <c r="AB28" s="78"/>
      <c r="AC28" s="78"/>
      <c r="AD28" s="78"/>
      <c r="AE28" s="78"/>
      <c r="AF28" s="78"/>
      <c r="AG28" s="78">
        <v>14</v>
      </c>
      <c r="AH28" s="78"/>
      <c r="AI28" s="78">
        <v>15</v>
      </c>
    </row>
    <row r="29" spans="7:35" ht="11.25" hidden="1">
      <c r="G29" s="76" t="s">
        <v>90</v>
      </c>
      <c r="H29" s="77">
        <v>1</v>
      </c>
      <c r="I29" s="77">
        <v>1</v>
      </c>
      <c r="J29" s="77">
        <v>2</v>
      </c>
      <c r="K29" s="77">
        <v>1</v>
      </c>
      <c r="L29" s="77">
        <v>2</v>
      </c>
      <c r="M29" s="77">
        <v>2</v>
      </c>
      <c r="N29" s="77">
        <v>3</v>
      </c>
      <c r="O29" s="77"/>
      <c r="P29" s="77">
        <v>3</v>
      </c>
      <c r="Q29" s="77"/>
      <c r="R29" s="77">
        <v>4</v>
      </c>
      <c r="S29" s="77"/>
      <c r="T29" s="77">
        <v>3</v>
      </c>
      <c r="U29" s="77">
        <v>5</v>
      </c>
      <c r="V29" s="77"/>
      <c r="W29" s="77"/>
      <c r="X29" s="77">
        <v>5</v>
      </c>
      <c r="Y29" s="77"/>
      <c r="Z29" s="77"/>
      <c r="AA29" s="77">
        <v>3</v>
      </c>
      <c r="AB29" s="78"/>
      <c r="AC29" s="78"/>
      <c r="AD29" s="78"/>
      <c r="AE29" s="78"/>
      <c r="AF29" s="78"/>
      <c r="AG29" s="78">
        <v>1</v>
      </c>
      <c r="AH29" s="78"/>
      <c r="AI29" s="78">
        <v>1</v>
      </c>
    </row>
    <row r="30" spans="7:35" ht="11.25" hidden="1">
      <c r="G30" s="76" t="s">
        <v>91</v>
      </c>
      <c r="H30" s="77">
        <v>1</v>
      </c>
      <c r="I30" s="77">
        <v>1</v>
      </c>
      <c r="J30" s="77">
        <v>1</v>
      </c>
      <c r="K30" s="77">
        <v>1</v>
      </c>
      <c r="L30" s="77">
        <v>2</v>
      </c>
      <c r="M30" s="77">
        <v>2</v>
      </c>
      <c r="N30" s="77">
        <v>2</v>
      </c>
      <c r="O30" s="77"/>
      <c r="P30" s="77">
        <v>1</v>
      </c>
      <c r="Q30" s="77"/>
      <c r="R30" s="77">
        <v>4</v>
      </c>
      <c r="S30" s="77"/>
      <c r="T30" s="77">
        <v>3</v>
      </c>
      <c r="U30" s="77">
        <v>2</v>
      </c>
      <c r="V30" s="77"/>
      <c r="W30" s="77"/>
      <c r="X30" s="77">
        <v>4</v>
      </c>
      <c r="Y30" s="77"/>
      <c r="Z30" s="77"/>
      <c r="AA30" s="77">
        <v>3</v>
      </c>
      <c r="AB30" s="78"/>
      <c r="AC30" s="78"/>
      <c r="AD30" s="78"/>
      <c r="AE30" s="78"/>
      <c r="AF30" s="78"/>
      <c r="AG30" s="78">
        <v>1</v>
      </c>
      <c r="AH30" s="78"/>
      <c r="AI30" s="78">
        <v>1</v>
      </c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2013-11-06T12:48:40Z</dcterms:created>
  <dcterms:modified xsi:type="dcterms:W3CDTF">2013-11-06T13:07:37Z</dcterms:modified>
  <cp:category/>
  <cp:version/>
  <cp:contentType/>
  <cp:contentStatus/>
</cp:coreProperties>
</file>